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2-FEVRIER 2023 -\"/>
    </mc:Choice>
  </mc:AlternateContent>
  <xr:revisionPtr revIDLastSave="0" documentId="13_ncr:1_{8F3AF721-E149-481E-BAF9-907DAB3564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4 Fév 23 " sheetId="3" r:id="rId1"/>
  </sheets>
  <definedNames>
    <definedName name="_xlnm.Print_Area" localSheetId="0">'24 Fév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Z33" i="3" l="1"/>
  <c r="Z34" i="3" s="1"/>
  <c r="AA33" i="3"/>
  <c r="AA34" i="3" s="1"/>
  <c r="AB33" i="3"/>
  <c r="AB34" i="3" s="1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G14" i="3" s="1"/>
  <c r="AE14" i="3"/>
  <c r="AD15" i="3"/>
  <c r="G15" i="3" s="1"/>
  <c r="AE15" i="3"/>
  <c r="AD16" i="3"/>
  <c r="G16" i="3" s="1"/>
  <c r="AE16" i="3"/>
  <c r="AD17" i="3"/>
  <c r="G17" i="3" s="1"/>
  <c r="AE17" i="3"/>
  <c r="AD18" i="3"/>
  <c r="G18" i="3" s="1"/>
  <c r="AE18" i="3"/>
  <c r="AD19" i="3"/>
  <c r="G19" i="3" s="1"/>
  <c r="AE19" i="3"/>
  <c r="AD20" i="3"/>
  <c r="G20" i="3" s="1"/>
  <c r="AE20" i="3"/>
  <c r="AD21" i="3"/>
  <c r="G21" i="3" s="1"/>
  <c r="AE21" i="3"/>
  <c r="AD22" i="3"/>
  <c r="G22" i="3" s="1"/>
  <c r="AE22" i="3"/>
  <c r="AD23" i="3"/>
  <c r="G23" i="3" s="1"/>
  <c r="AE23" i="3"/>
  <c r="AD24" i="3"/>
  <c r="G24" i="3" s="1"/>
  <c r="AE24" i="3"/>
  <c r="AD25" i="3"/>
  <c r="G25" i="3" s="1"/>
  <c r="AE25" i="3"/>
  <c r="AD26" i="3"/>
  <c r="G26" i="3" s="1"/>
  <c r="AE26" i="3"/>
  <c r="C26" i="3" s="1"/>
  <c r="AD27" i="3"/>
  <c r="G27" i="3" s="1"/>
  <c r="AE27" i="3"/>
  <c r="C27" i="3" s="1"/>
  <c r="AD28" i="3"/>
  <c r="G28" i="3" s="1"/>
  <c r="AE28" i="3"/>
  <c r="C28" i="3" s="1"/>
  <c r="AD29" i="3"/>
  <c r="G29" i="3" s="1"/>
  <c r="AE29" i="3"/>
  <c r="C29" i="3" s="1"/>
  <c r="AD30" i="3"/>
  <c r="G30" i="3" s="1"/>
  <c r="AE30" i="3"/>
  <c r="C30" i="3" s="1"/>
  <c r="AD31" i="3"/>
  <c r="G31" i="3" s="1"/>
  <c r="AE31" i="3"/>
  <c r="C31" i="3" s="1"/>
  <c r="AD32" i="3"/>
  <c r="G32" i="3" s="1"/>
  <c r="AE32" i="3"/>
  <c r="C32" i="3" s="1"/>
  <c r="AE9" i="3"/>
  <c r="AD9" i="3"/>
  <c r="G9" i="3" s="1"/>
  <c r="X10" i="3"/>
  <c r="H10" i="3" s="1"/>
  <c r="Y10" i="3"/>
  <c r="D10" i="3" s="1"/>
  <c r="X11" i="3"/>
  <c r="H11" i="3" s="1"/>
  <c r="Y11" i="3"/>
  <c r="D11" i="3" s="1"/>
  <c r="X12" i="3"/>
  <c r="H12" i="3" s="1"/>
  <c r="Y12" i="3"/>
  <c r="D12" i="3" s="1"/>
  <c r="X13" i="3"/>
  <c r="H13" i="3" s="1"/>
  <c r="Y13" i="3"/>
  <c r="D13" i="3" s="1"/>
  <c r="X14" i="3"/>
  <c r="H14" i="3" s="1"/>
  <c r="Y14" i="3"/>
  <c r="D14" i="3" s="1"/>
  <c r="X15" i="3"/>
  <c r="H15" i="3" s="1"/>
  <c r="Y15" i="3"/>
  <c r="D15" i="3" s="1"/>
  <c r="X16" i="3"/>
  <c r="H16" i="3" s="1"/>
  <c r="Y16" i="3"/>
  <c r="D16" i="3" s="1"/>
  <c r="X17" i="3"/>
  <c r="H17" i="3" s="1"/>
  <c r="Y17" i="3"/>
  <c r="D17" i="3" s="1"/>
  <c r="X18" i="3"/>
  <c r="H18" i="3" s="1"/>
  <c r="Y18" i="3"/>
  <c r="D18" i="3" s="1"/>
  <c r="X19" i="3"/>
  <c r="H19" i="3" s="1"/>
  <c r="Y19" i="3"/>
  <c r="D19" i="3" s="1"/>
  <c r="X20" i="3"/>
  <c r="H20" i="3" s="1"/>
  <c r="Y20" i="3"/>
  <c r="D20" i="3" s="1"/>
  <c r="X21" i="3"/>
  <c r="H21" i="3" s="1"/>
  <c r="Y21" i="3"/>
  <c r="D21" i="3" s="1"/>
  <c r="X22" i="3"/>
  <c r="H22" i="3" s="1"/>
  <c r="Y22" i="3"/>
  <c r="D22" i="3" s="1"/>
  <c r="X23" i="3"/>
  <c r="H23" i="3" s="1"/>
  <c r="Y23" i="3"/>
  <c r="D23" i="3" s="1"/>
  <c r="X24" i="3"/>
  <c r="H24" i="3" s="1"/>
  <c r="Y24" i="3"/>
  <c r="D24" i="3" s="1"/>
  <c r="X25" i="3"/>
  <c r="H25" i="3" s="1"/>
  <c r="Y25" i="3"/>
  <c r="D25" i="3" s="1"/>
  <c r="X26" i="3"/>
  <c r="H26" i="3" s="1"/>
  <c r="Y26" i="3"/>
  <c r="D26" i="3" s="1"/>
  <c r="X27" i="3"/>
  <c r="H27" i="3" s="1"/>
  <c r="Y27" i="3"/>
  <c r="D27" i="3" s="1"/>
  <c r="X28" i="3"/>
  <c r="H28" i="3" s="1"/>
  <c r="Y28" i="3"/>
  <c r="D28" i="3" s="1"/>
  <c r="X29" i="3"/>
  <c r="H29" i="3" s="1"/>
  <c r="Y29" i="3"/>
  <c r="D29" i="3" s="1"/>
  <c r="X30" i="3"/>
  <c r="H30" i="3" s="1"/>
  <c r="Y30" i="3"/>
  <c r="D30" i="3" s="1"/>
  <c r="X31" i="3"/>
  <c r="H31" i="3" s="1"/>
  <c r="Y31" i="3"/>
  <c r="D31" i="3" s="1"/>
  <c r="X32" i="3"/>
  <c r="H32" i="3" s="1"/>
  <c r="Y32" i="3"/>
  <c r="D32" i="3" s="1"/>
  <c r="Y9" i="3"/>
  <c r="X9" i="3"/>
  <c r="I9" i="3" s="1"/>
  <c r="F33" i="3"/>
  <c r="F34" i="3" s="1"/>
  <c r="J33" i="3"/>
  <c r="J34" i="3" s="1"/>
  <c r="K33" i="3"/>
  <c r="K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3" i="3"/>
  <c r="AC34" i="3" s="1"/>
  <c r="AF33" i="3"/>
  <c r="AF34" i="3" s="1"/>
  <c r="AG33" i="3"/>
  <c r="AG34" i="3" s="1"/>
  <c r="AJ33" i="3"/>
  <c r="AJ34" i="3" s="1"/>
  <c r="AK33" i="3"/>
  <c r="AK34" i="3" s="1"/>
  <c r="AL33" i="3"/>
  <c r="AL34" i="3" s="1"/>
  <c r="AM33" i="3"/>
  <c r="AM34" i="3" s="1"/>
  <c r="B33" i="3"/>
  <c r="B34" i="3" s="1"/>
  <c r="Q32" i="3"/>
  <c r="Q31" i="3"/>
  <c r="AI31" i="3" s="1"/>
  <c r="E31" i="3" s="1"/>
  <c r="Q30" i="3"/>
  <c r="Q29" i="3"/>
  <c r="Q28" i="3"/>
  <c r="Q27" i="3"/>
  <c r="AI27" i="3" s="1"/>
  <c r="E27" i="3" s="1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C15" i="3" l="1"/>
  <c r="AI15" i="3"/>
  <c r="E15" i="3" s="1"/>
  <c r="C13" i="3"/>
  <c r="AI13" i="3"/>
  <c r="E13" i="3" s="1"/>
  <c r="C23" i="3"/>
  <c r="E23" i="3"/>
  <c r="C9" i="3"/>
  <c r="AI9" i="3"/>
  <c r="E9" i="3" s="1"/>
  <c r="C24" i="3"/>
  <c r="AI24" i="3"/>
  <c r="E24" i="3" s="1"/>
  <c r="C22" i="3"/>
  <c r="AI22" i="3"/>
  <c r="E22" i="3" s="1"/>
  <c r="C20" i="3"/>
  <c r="AI20" i="3"/>
  <c r="E20" i="3" s="1"/>
  <c r="C18" i="3"/>
  <c r="AI18" i="3"/>
  <c r="E18" i="3" s="1"/>
  <c r="C16" i="3"/>
  <c r="AI16" i="3"/>
  <c r="E16" i="3" s="1"/>
  <c r="C14" i="3"/>
  <c r="AI14" i="3"/>
  <c r="E14" i="3" s="1"/>
  <c r="C12" i="3"/>
  <c r="AI12" i="3"/>
  <c r="E12" i="3" s="1"/>
  <c r="C10" i="3"/>
  <c r="AI10" i="3"/>
  <c r="E10" i="3" s="1"/>
  <c r="C25" i="3"/>
  <c r="AI25" i="3"/>
  <c r="E25" i="3" s="1"/>
  <c r="C21" i="3"/>
  <c r="AI21" i="3"/>
  <c r="E21" i="3" s="1"/>
  <c r="C19" i="3"/>
  <c r="AI19" i="3"/>
  <c r="E19" i="3" s="1"/>
  <c r="C17" i="3"/>
  <c r="AI17" i="3"/>
  <c r="E17" i="3" s="1"/>
  <c r="C11" i="3"/>
  <c r="AI11" i="3"/>
  <c r="E11" i="3" s="1"/>
  <c r="AI28" i="3"/>
  <c r="E28" i="3" s="1"/>
  <c r="AI32" i="3"/>
  <c r="E32" i="3" s="1"/>
  <c r="AI26" i="3"/>
  <c r="E26" i="3" s="1"/>
  <c r="AI30" i="3"/>
  <c r="E30" i="3" s="1"/>
  <c r="I23" i="3"/>
  <c r="I26" i="3"/>
  <c r="I16" i="3"/>
  <c r="I25" i="3"/>
  <c r="I10" i="3"/>
  <c r="I32" i="3"/>
  <c r="I14" i="3"/>
  <c r="I30" i="3"/>
  <c r="I11" i="3"/>
  <c r="I27" i="3"/>
  <c r="I17" i="3"/>
  <c r="I24" i="3"/>
  <c r="AI29" i="3"/>
  <c r="E29" i="3" s="1"/>
  <c r="I18" i="3"/>
  <c r="I28" i="3"/>
  <c r="I15" i="3"/>
  <c r="I31" i="3"/>
  <c r="I21" i="3"/>
  <c r="I22" i="3"/>
  <c r="I13" i="3"/>
  <c r="I19" i="3"/>
  <c r="I20" i="3"/>
  <c r="I12" i="3"/>
  <c r="I29" i="3"/>
  <c r="X33" i="3"/>
  <c r="X34" i="3" s="1"/>
  <c r="D9" i="3"/>
  <c r="Y33" i="3"/>
  <c r="Y34" i="3" s="1"/>
  <c r="H9" i="3"/>
  <c r="Q33" i="3"/>
  <c r="Q34" i="3" s="1"/>
  <c r="G33" i="3"/>
  <c r="G34" i="3" s="1"/>
  <c r="AE33" i="3"/>
  <c r="AE34" i="3" s="1"/>
  <c r="AD33" i="3"/>
  <c r="AD34" i="3" s="1"/>
  <c r="C33" i="3" l="1"/>
  <c r="C34" i="3" s="1"/>
  <c r="AI33" i="3"/>
  <c r="AI34" i="3" s="1"/>
  <c r="AH33" i="3"/>
  <c r="AH34" i="3" s="1"/>
  <c r="D33" i="3"/>
  <c r="D34" i="3" s="1"/>
  <c r="H33" i="3"/>
  <c r="H34" i="3" s="1"/>
  <c r="E33" i="3"/>
  <c r="E34" i="3" s="1"/>
  <c r="I33" i="3"/>
  <c r="I34" i="3" s="1"/>
</calcChain>
</file>

<file path=xl/sharedStrings.xml><?xml version="1.0" encoding="utf-8"?>
<sst xmlns="http://schemas.openxmlformats.org/spreadsheetml/2006/main" count="141" uniqueCount="108">
  <si>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</si>
  <si>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</si>
  <si>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</si>
  <si>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</si>
  <si>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</si>
  <si>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</si>
  <si>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</si>
  <si>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</si>
  <si>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</si>
  <si>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</si>
  <si>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</si>
  <si>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</si>
  <si>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</si>
  <si>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</si>
  <si>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</si>
  <si>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</si>
  <si>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</si>
  <si>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</si>
  <si>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</si>
  <si>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</si>
  <si>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</si>
  <si>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</si>
  <si>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</si>
  <si>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</si>
  <si>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</si>
  <si>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</si>
  <si>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</si>
  <si>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</si>
  <si>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</si>
  <si>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</si>
  <si>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</si>
  <si>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</si>
  <si>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</si>
  <si>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</si>
  <si>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</si>
  <si>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</si>
  <si>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</si>
  <si>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</si>
  <si>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</si>
  <si>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</si>
  <si>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</si>
  <si>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</si>
  <si>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</si>
  <si>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</si>
  <si>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</si>
  <si>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</si>
  <si>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</si>
  <si>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</si>
  <si>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</si>
  <si>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</si>
  <si>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</si>
  <si>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</si>
  <si>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</si>
  <si>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</si>
  <si>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</si>
  <si>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</si>
  <si>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</si>
  <si>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</si>
  <si>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</si>
  <si>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</si>
  <si>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</si>
  <si>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</si>
  <si>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</si>
  <si>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</si>
  <si>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</si>
  <si>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</si>
  <si>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</si>
  <si>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</si>
  <si>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</si>
  <si>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</si>
  <si>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</si>
  <si>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</si>
  <si>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</si>
  <si>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</si>
  <si>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</si>
  <si>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</si>
  <si>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</si>
  <si>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</si>
  <si>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</si>
  <si>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</si>
  <si>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</si>
  <si>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</si>
  <si>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</si>
  <si>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</si>
  <si>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</si>
  <si>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</si>
  <si>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</si>
  <si>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</si>
  <si>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</si>
  <si>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</si>
  <si>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</si>
  <si>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</si>
  <si>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</si>
  <si>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</si>
  <si>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</si>
  <si>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</si>
  <si>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</si>
  <si>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</si>
  <si>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</si>
  <si>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</si>
  <si>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</si>
  <si>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</si>
  <si>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</si>
  <si>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</si>
  <si>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</si>
  <si>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</si>
  <si>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FOFANA et DOSSA</t>
  </si>
  <si>
    <t>TAGBA et MONTCHO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</si>
</sst>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'24 Fév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'24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'24 Fév 23 '!$B$9:$B$32</c:f>
              <c:numCache>
                <c:formatCode>General</c:formatCode>
                <c:ptCount val="24"/>
                <c:pt idx="0">
                  <c:v>26.81</c:v>
                </c:pt>
                <c:pt idx="1">
                  <c:v>34.33</c:v>
                </c:pt>
                <c:pt idx="2">
                  <c:v>36.31</c:v>
                </c:pt>
                <c:pt idx="3">
                  <c:v>32.549999999999997</c:v>
                </c:pt>
                <c:pt idx="4">
                  <c:v>37.56</c:v>
                </c:pt>
                <c:pt idx="5">
                  <c:v>30.61</c:v>
                </c:pt>
                <c:pt idx="6">
                  <c:v>24.73</c:v>
                </c:pt>
                <c:pt idx="7">
                  <c:v>53.11</c:v>
                </c:pt>
                <c:pt idx="8">
                  <c:v>63.33</c:v>
                </c:pt>
                <c:pt idx="9">
                  <c:v>71.31</c:v>
                </c:pt>
                <c:pt idx="10">
                  <c:v>73.3</c:v>
                </c:pt>
                <c:pt idx="11">
                  <c:v>55.25</c:v>
                </c:pt>
                <c:pt idx="12">
                  <c:v>62.11</c:v>
                </c:pt>
                <c:pt idx="13">
                  <c:v>66.14</c:v>
                </c:pt>
                <c:pt idx="14">
                  <c:v>72.14</c:v>
                </c:pt>
                <c:pt idx="15">
                  <c:v>75.7</c:v>
                </c:pt>
                <c:pt idx="16">
                  <c:v>66.3</c:v>
                </c:pt>
                <c:pt idx="17">
                  <c:v>59.22</c:v>
                </c:pt>
                <c:pt idx="18">
                  <c:v>81.89</c:v>
                </c:pt>
                <c:pt idx="19">
                  <c:v>49.3</c:v>
                </c:pt>
                <c:pt idx="20">
                  <c:v>45.03</c:v>
                </c:pt>
                <c:pt idx="21">
                  <c:v>44.08</c:v>
                </c:pt>
                <c:pt idx="22">
                  <c:v>41.33</c:v>
                </c:pt>
                <c:pt idx="23">
                  <c:v>33.619999999999997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'24 Fév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'24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'24 Fév 23 '!$C$9:$C$32</c:f>
              <c:numCache>
                <c:formatCode>General</c:formatCode>
                <c:ptCount val="24"/>
                <c:pt idx="0">
                  <c:v>17.245523601970717</c:v>
                </c:pt>
                <c:pt idx="1">
                  <c:v>12.079960897085243</c:v>
                </c:pt>
                <c:pt idx="2">
                  <c:v>6.6590299809915052</c:v>
                </c:pt>
                <c:pt idx="3">
                  <c:v>7.2090892779094702</c:v>
                </c:pt>
                <c:pt idx="4">
                  <c:v>5.6021608704976558</c:v>
                </c:pt>
                <c:pt idx="5">
                  <c:v>6.7699847275552543</c:v>
                </c:pt>
                <c:pt idx="6">
                  <c:v>3.0782719249098704</c:v>
                </c:pt>
                <c:pt idx="7">
                  <c:v>12.67579099028525</c:v>
                </c:pt>
                <c:pt idx="8">
                  <c:v>15.249362025360639</c:v>
                </c:pt>
                <c:pt idx="9">
                  <c:v>23.69318230194132</c:v>
                </c:pt>
                <c:pt idx="10">
                  <c:v>22.139690832962913</c:v>
                </c:pt>
                <c:pt idx="11">
                  <c:v>19.727220901513306</c:v>
                </c:pt>
                <c:pt idx="12">
                  <c:v>11.902051461709405</c:v>
                </c:pt>
                <c:pt idx="13">
                  <c:v>15.225276128274587</c:v>
                </c:pt>
                <c:pt idx="14">
                  <c:v>20.252206243925102</c:v>
                </c:pt>
                <c:pt idx="15">
                  <c:v>16.622477754246106</c:v>
                </c:pt>
                <c:pt idx="16">
                  <c:v>17.209809298172203</c:v>
                </c:pt>
                <c:pt idx="17">
                  <c:v>11.776493772641047</c:v>
                </c:pt>
                <c:pt idx="18">
                  <c:v>35.578241547210922</c:v>
                </c:pt>
                <c:pt idx="19">
                  <c:v>29.362081691307893</c:v>
                </c:pt>
                <c:pt idx="20">
                  <c:v>14.366366564895301</c:v>
                </c:pt>
                <c:pt idx="21">
                  <c:v>12.906066066817473</c:v>
                </c:pt>
                <c:pt idx="22">
                  <c:v>10.087058598479032</c:v>
                </c:pt>
                <c:pt idx="23">
                  <c:v>9.094240808457144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'24 Fév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'24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'24 Fév 23 '!$D$9:$D$32</c:f>
              <c:numCache>
                <c:formatCode>0.00</c:formatCode>
                <c:ptCount val="24"/>
                <c:pt idx="0">
                  <c:v>21.722445586213439</c:v>
                </c:pt>
                <c:pt idx="1">
                  <c:v>34.596432044449301</c:v>
                </c:pt>
                <c:pt idx="2">
                  <c:v>41.895451850227175</c:v>
                </c:pt>
                <c:pt idx="3">
                  <c:v>37.753657741206439</c:v>
                </c:pt>
                <c:pt idx="4">
                  <c:v>44.203440864359834</c:v>
                </c:pt>
                <c:pt idx="5">
                  <c:v>36.258641761555936</c:v>
                </c:pt>
                <c:pt idx="6">
                  <c:v>34.25869806816192</c:v>
                </c:pt>
                <c:pt idx="7">
                  <c:v>52.302528573758707</c:v>
                </c:pt>
                <c:pt idx="8">
                  <c:v>59.544059894044807</c:v>
                </c:pt>
                <c:pt idx="9">
                  <c:v>58.798527397146543</c:v>
                </c:pt>
                <c:pt idx="10">
                  <c:v>62.782345632714353</c:v>
                </c:pt>
                <c:pt idx="11">
                  <c:v>47.162984553080904</c:v>
                </c:pt>
                <c:pt idx="12">
                  <c:v>61.76792643761064</c:v>
                </c:pt>
                <c:pt idx="13">
                  <c:v>62.414786028201064</c:v>
                </c:pt>
                <c:pt idx="14">
                  <c:v>63.211990747150182</c:v>
                </c:pt>
                <c:pt idx="15">
                  <c:v>70.184127001848168</c:v>
                </c:pt>
                <c:pt idx="16">
                  <c:v>60.452418296505897</c:v>
                </c:pt>
                <c:pt idx="17">
                  <c:v>59.022042075413026</c:v>
                </c:pt>
                <c:pt idx="18">
                  <c:v>57.052501220939433</c:v>
                </c:pt>
                <c:pt idx="19">
                  <c:v>30.927565461170445</c:v>
                </c:pt>
                <c:pt idx="20">
                  <c:v>41.789710969310477</c:v>
                </c:pt>
                <c:pt idx="21">
                  <c:v>42.435690417640899</c:v>
                </c:pt>
                <c:pt idx="22">
                  <c:v>42.545369673617841</c:v>
                </c:pt>
                <c:pt idx="23">
                  <c:v>36.062166417845731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'24 Fév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'24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'24 Fév 23 '!$E$9:$E$32</c:f>
              <c:numCache>
                <c:formatCode>0.00</c:formatCode>
                <c:ptCount val="24"/>
                <c:pt idx="0">
                  <c:v>-12.157969188184161</c:v>
                </c:pt>
                <c:pt idx="1">
                  <c:v>-12.346392941534539</c:v>
                </c:pt>
                <c:pt idx="2">
                  <c:v>-12.244481831218714</c:v>
                </c:pt>
                <c:pt idx="3">
                  <c:v>-12.412747019115905</c:v>
                </c:pt>
                <c:pt idx="4">
                  <c:v>-12.24560173485748</c:v>
                </c:pt>
                <c:pt idx="5">
                  <c:v>-12.418626489111183</c:v>
                </c:pt>
                <c:pt idx="6">
                  <c:v>-12.60696999307179</c:v>
                </c:pt>
                <c:pt idx="7">
                  <c:v>-11.868319564043908</c:v>
                </c:pt>
                <c:pt idx="8">
                  <c:v>-11.463421919405448</c:v>
                </c:pt>
                <c:pt idx="9">
                  <c:v>-11.181709699087847</c:v>
                </c:pt>
                <c:pt idx="10">
                  <c:v>-11.622036465677237</c:v>
                </c:pt>
                <c:pt idx="11">
                  <c:v>-11.640205454594263</c:v>
                </c:pt>
                <c:pt idx="12">
                  <c:v>-11.559977899320053</c:v>
                </c:pt>
                <c:pt idx="13">
                  <c:v>-11.500062156475657</c:v>
                </c:pt>
                <c:pt idx="14">
                  <c:v>-16.389659946236556</c:v>
                </c:pt>
                <c:pt idx="15">
                  <c:v>-11.10660475609431</c:v>
                </c:pt>
                <c:pt idx="16">
                  <c:v>-11.362227594678114</c:v>
                </c:pt>
                <c:pt idx="17">
                  <c:v>-11.578535848054088</c:v>
                </c:pt>
                <c:pt idx="18">
                  <c:v>-10.740742768150334</c:v>
                </c:pt>
                <c:pt idx="19">
                  <c:v>-10.989647152478334</c:v>
                </c:pt>
                <c:pt idx="20">
                  <c:v>-11.126077534205777</c:v>
                </c:pt>
                <c:pt idx="21">
                  <c:v>-11.261756484458381</c:v>
                </c:pt>
                <c:pt idx="22">
                  <c:v>-11.30242827209684</c:v>
                </c:pt>
                <c:pt idx="23">
                  <c:v>-11.536407226302853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'24 Fév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'24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'24 Fév 23 '!$Q$9:$Q$32</c:f>
              <c:numCache>
                <c:formatCode>0.00</c:formatCode>
                <c:ptCount val="24"/>
                <c:pt idx="0">
                  <c:v>20.079999999999998</c:v>
                </c:pt>
                <c:pt idx="1">
                  <c:v>20.079999999999998</c:v>
                </c:pt>
                <c:pt idx="2">
                  <c:v>20.079999999999998</c:v>
                </c:pt>
                <c:pt idx="3">
                  <c:v>20.079999999999998</c:v>
                </c:pt>
                <c:pt idx="4">
                  <c:v>20.079999999999998</c:v>
                </c:pt>
                <c:pt idx="5">
                  <c:v>20.079999999999998</c:v>
                </c:pt>
                <c:pt idx="6">
                  <c:v>20.09</c:v>
                </c:pt>
                <c:pt idx="7">
                  <c:v>20.170000000000002</c:v>
                </c:pt>
                <c:pt idx="8">
                  <c:v>20.07</c:v>
                </c:pt>
                <c:pt idx="9">
                  <c:v>19.899999999999999</c:v>
                </c:pt>
                <c:pt idx="10">
                  <c:v>20.440000000000001</c:v>
                </c:pt>
                <c:pt idx="11">
                  <c:v>20.02</c:v>
                </c:pt>
                <c:pt idx="12">
                  <c:v>20.11</c:v>
                </c:pt>
                <c:pt idx="13">
                  <c:v>20.11</c:v>
                </c:pt>
                <c:pt idx="14">
                  <c:v>20.149999999999999</c:v>
                </c:pt>
                <c:pt idx="15">
                  <c:v>20.05</c:v>
                </c:pt>
                <c:pt idx="16">
                  <c:v>20.05</c:v>
                </c:pt>
                <c:pt idx="17">
                  <c:v>20.100000000000001</c:v>
                </c:pt>
                <c:pt idx="18">
                  <c:v>19.97</c:v>
                </c:pt>
                <c:pt idx="19">
                  <c:v>19.97</c:v>
                </c:pt>
                <c:pt idx="20">
                  <c:v>19.96</c:v>
                </c:pt>
                <c:pt idx="21">
                  <c:v>20.079999999999998</c:v>
                </c:pt>
                <c:pt idx="22">
                  <c:v>20</c:v>
                </c:pt>
                <c:pt idx="23">
                  <c:v>19.940000000000001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'24 Fév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'24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'24 Fév 23 '!$AE$9:$AE$32</c:f>
              <c:numCache>
                <c:formatCode>0.00</c:formatCode>
                <c:ptCount val="24"/>
                <c:pt idx="0">
                  <c:v>91.09</c:v>
                </c:pt>
                <c:pt idx="1">
                  <c:v>90.38</c:v>
                </c:pt>
                <c:pt idx="2">
                  <c:v>92.95</c:v>
                </c:pt>
                <c:pt idx="3">
                  <c:v>91.29</c:v>
                </c:pt>
                <c:pt idx="4">
                  <c:v>92.26</c:v>
                </c:pt>
                <c:pt idx="5">
                  <c:v>92.68</c:v>
                </c:pt>
                <c:pt idx="6">
                  <c:v>92.03</c:v>
                </c:pt>
                <c:pt idx="7">
                  <c:v>92.96</c:v>
                </c:pt>
                <c:pt idx="8">
                  <c:v>93.77</c:v>
                </c:pt>
                <c:pt idx="9">
                  <c:v>90.89</c:v>
                </c:pt>
                <c:pt idx="10">
                  <c:v>90.64</c:v>
                </c:pt>
                <c:pt idx="11">
                  <c:v>93.5</c:v>
                </c:pt>
                <c:pt idx="12">
                  <c:v>94.02</c:v>
                </c:pt>
                <c:pt idx="13">
                  <c:v>92.61</c:v>
                </c:pt>
                <c:pt idx="14">
                  <c:v>92.78</c:v>
                </c:pt>
                <c:pt idx="15">
                  <c:v>94.82</c:v>
                </c:pt>
                <c:pt idx="16">
                  <c:v>94.16</c:v>
                </c:pt>
                <c:pt idx="17">
                  <c:v>92.33</c:v>
                </c:pt>
                <c:pt idx="18">
                  <c:v>91.42</c:v>
                </c:pt>
                <c:pt idx="19">
                  <c:v>103.3</c:v>
                </c:pt>
                <c:pt idx="20">
                  <c:v>101.51</c:v>
                </c:pt>
                <c:pt idx="21">
                  <c:v>102.97</c:v>
                </c:pt>
                <c:pt idx="22">
                  <c:v>101.38</c:v>
                </c:pt>
                <c:pt idx="23">
                  <c:v>98.64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'24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'24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'24 Fév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'24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'24 Fév 23 '!$AK$9:$AK$32</c:f>
              <c:numCache>
                <c:formatCode>0.00</c:formatCode>
                <c:ptCount val="24"/>
                <c:pt idx="0">
                  <c:v>108.33552360197072</c:v>
                </c:pt>
                <c:pt idx="1">
                  <c:v>102.45996089708524</c:v>
                </c:pt>
                <c:pt idx="2">
                  <c:v>99.609029980991508</c:v>
                </c:pt>
                <c:pt idx="3">
                  <c:v>98.499089277909476</c:v>
                </c:pt>
                <c:pt idx="4">
                  <c:v>97.862160870497661</c:v>
                </c:pt>
                <c:pt idx="5">
                  <c:v>99.449984727555261</c:v>
                </c:pt>
                <c:pt idx="6">
                  <c:v>95.108271924909872</c:v>
                </c:pt>
                <c:pt idx="7">
                  <c:v>105.63579099028524</c:v>
                </c:pt>
                <c:pt idx="8">
                  <c:v>109.01936202536064</c:v>
                </c:pt>
                <c:pt idx="9">
                  <c:v>114.58318230194132</c:v>
                </c:pt>
                <c:pt idx="10">
                  <c:v>112.77969083296291</c:v>
                </c:pt>
                <c:pt idx="11">
                  <c:v>113.22722090151331</c:v>
                </c:pt>
                <c:pt idx="12">
                  <c:v>105.9220514617094</c:v>
                </c:pt>
                <c:pt idx="13">
                  <c:v>107.83527612827459</c:v>
                </c:pt>
                <c:pt idx="14">
                  <c:v>113.0322062439251</c:v>
                </c:pt>
                <c:pt idx="15">
                  <c:v>111.4424777542461</c:v>
                </c:pt>
                <c:pt idx="16">
                  <c:v>111.3698092981722</c:v>
                </c:pt>
                <c:pt idx="17">
                  <c:v>104.10649377264104</c:v>
                </c:pt>
                <c:pt idx="18">
                  <c:v>126.99824154721092</c:v>
                </c:pt>
                <c:pt idx="19">
                  <c:v>132.66208169130789</c:v>
                </c:pt>
                <c:pt idx="20">
                  <c:v>115.87636656489531</c:v>
                </c:pt>
                <c:pt idx="21">
                  <c:v>115.87606606681747</c:v>
                </c:pt>
                <c:pt idx="22">
                  <c:v>111.46705859847903</c:v>
                </c:pt>
                <c:pt idx="23">
                  <c:v>107.73424080845714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'24 Fév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'24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'24 Fév 23 '!$AM$9:$AM$32</c:f>
              <c:numCache>
                <c:formatCode>0.00</c:formatCode>
                <c:ptCount val="24"/>
                <c:pt idx="0">
                  <c:v>152.17244558621343</c:v>
                </c:pt>
                <c:pt idx="1">
                  <c:v>151.5064320444493</c:v>
                </c:pt>
                <c:pt idx="2">
                  <c:v>157.89545185022718</c:v>
                </c:pt>
                <c:pt idx="3">
                  <c:v>153.16365774120644</c:v>
                </c:pt>
                <c:pt idx="4">
                  <c:v>159.60344086435984</c:v>
                </c:pt>
                <c:pt idx="5">
                  <c:v>152.00864176155594</c:v>
                </c:pt>
                <c:pt idx="6">
                  <c:v>150.15869806816193</c:v>
                </c:pt>
                <c:pt idx="7">
                  <c:v>168.05252857375871</c:v>
                </c:pt>
                <c:pt idx="8">
                  <c:v>175.25405989404481</c:v>
                </c:pt>
                <c:pt idx="9">
                  <c:v>173.56852739714654</c:v>
                </c:pt>
                <c:pt idx="10">
                  <c:v>178.83234563271435</c:v>
                </c:pt>
                <c:pt idx="11">
                  <c:v>163.17298455308091</c:v>
                </c:pt>
                <c:pt idx="12">
                  <c:v>176.38792643761064</c:v>
                </c:pt>
                <c:pt idx="13">
                  <c:v>176.55478602820105</c:v>
                </c:pt>
                <c:pt idx="14">
                  <c:v>178.85199074715018</c:v>
                </c:pt>
                <c:pt idx="15">
                  <c:v>184.52412700184817</c:v>
                </c:pt>
                <c:pt idx="16">
                  <c:v>175.72241829650591</c:v>
                </c:pt>
                <c:pt idx="17">
                  <c:v>177.21204207541302</c:v>
                </c:pt>
                <c:pt idx="18">
                  <c:v>178.89250122093944</c:v>
                </c:pt>
                <c:pt idx="19">
                  <c:v>164.58756546117044</c:v>
                </c:pt>
                <c:pt idx="20">
                  <c:v>176.28971096931048</c:v>
                </c:pt>
                <c:pt idx="21">
                  <c:v>175.7456904176409</c:v>
                </c:pt>
                <c:pt idx="22">
                  <c:v>175.96536967361783</c:v>
                </c:pt>
                <c:pt idx="23">
                  <c:v>169.49216641784574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'24 Fév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'24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'24 Fév 23 '!$F$9:$F$32</c:f>
              <c:numCache>
                <c:formatCode>General</c:formatCode>
                <c:ptCount val="24"/>
                <c:pt idx="0">
                  <c:v>244.59</c:v>
                </c:pt>
                <c:pt idx="1">
                  <c:v>233.52</c:v>
                </c:pt>
                <c:pt idx="2">
                  <c:v>228.98</c:v>
                </c:pt>
                <c:pt idx="3">
                  <c:v>223.31</c:v>
                </c:pt>
                <c:pt idx="4">
                  <c:v>232.27</c:v>
                </c:pt>
                <c:pt idx="5">
                  <c:v>232.71</c:v>
                </c:pt>
                <c:pt idx="6">
                  <c:v>210.7</c:v>
                </c:pt>
                <c:pt idx="7">
                  <c:v>208.78</c:v>
                </c:pt>
                <c:pt idx="8">
                  <c:v>204.81</c:v>
                </c:pt>
                <c:pt idx="9">
                  <c:v>197.74</c:v>
                </c:pt>
                <c:pt idx="10">
                  <c:v>194.74</c:v>
                </c:pt>
                <c:pt idx="11">
                  <c:v>180.4</c:v>
                </c:pt>
                <c:pt idx="12">
                  <c:v>180.16</c:v>
                </c:pt>
                <c:pt idx="13">
                  <c:v>189.63</c:v>
                </c:pt>
                <c:pt idx="14">
                  <c:v>213.93</c:v>
                </c:pt>
                <c:pt idx="15">
                  <c:v>230.27</c:v>
                </c:pt>
                <c:pt idx="16">
                  <c:v>248.07</c:v>
                </c:pt>
                <c:pt idx="17">
                  <c:v>245.17</c:v>
                </c:pt>
                <c:pt idx="18">
                  <c:v>273.97000000000003</c:v>
                </c:pt>
                <c:pt idx="19">
                  <c:v>268.13</c:v>
                </c:pt>
                <c:pt idx="20">
                  <c:v>263.27</c:v>
                </c:pt>
                <c:pt idx="21">
                  <c:v>265.81</c:v>
                </c:pt>
                <c:pt idx="22">
                  <c:v>260.39999999999998</c:v>
                </c:pt>
                <c:pt idx="23">
                  <c:v>251.69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'24 Fév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'24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'24 Fév 23 '!$G$9:$G$32</c:f>
              <c:numCache>
                <c:formatCode>0.00</c:formatCode>
                <c:ptCount val="24"/>
                <c:pt idx="0">
                  <c:v>146.81553080580284</c:v>
                </c:pt>
                <c:pt idx="1">
                  <c:v>134.25566639009241</c:v>
                </c:pt>
                <c:pt idx="2">
                  <c:v>132.63884287271759</c:v>
                </c:pt>
                <c:pt idx="3">
                  <c:v>129.53145905172346</c:v>
                </c:pt>
                <c:pt idx="4">
                  <c:v>143.01326694403272</c:v>
                </c:pt>
                <c:pt idx="5">
                  <c:v>142.64825620195026</c:v>
                </c:pt>
                <c:pt idx="6">
                  <c:v>126.5651759498312</c:v>
                </c:pt>
                <c:pt idx="7">
                  <c:v>128.51085756695215</c:v>
                </c:pt>
                <c:pt idx="8">
                  <c:v>129.30245629541326</c:v>
                </c:pt>
                <c:pt idx="9">
                  <c:v>124.52165880806302</c:v>
                </c:pt>
                <c:pt idx="10">
                  <c:v>119.17193371216283</c:v>
                </c:pt>
                <c:pt idx="11">
                  <c:v>107.19931728401916</c:v>
                </c:pt>
                <c:pt idx="12">
                  <c:v>113.90099713387963</c:v>
                </c:pt>
                <c:pt idx="13">
                  <c:v>111.87923067718347</c:v>
                </c:pt>
                <c:pt idx="14">
                  <c:v>133.57613489697914</c:v>
                </c:pt>
                <c:pt idx="15">
                  <c:v>143.93940775891318</c:v>
                </c:pt>
                <c:pt idx="16">
                  <c:v>148.88690206291344</c:v>
                </c:pt>
                <c:pt idx="17">
                  <c:v>147.83483382963749</c:v>
                </c:pt>
                <c:pt idx="18">
                  <c:v>170.00242696861213</c:v>
                </c:pt>
                <c:pt idx="19">
                  <c:v>163.32210995593093</c:v>
                </c:pt>
                <c:pt idx="20">
                  <c:v>161.80131469119601</c:v>
                </c:pt>
                <c:pt idx="21">
                  <c:v>162.13871730416432</c:v>
                </c:pt>
                <c:pt idx="22">
                  <c:v>160.08892337610993</c:v>
                </c:pt>
                <c:pt idx="23">
                  <c:v>154.84595189768271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'24 Fév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'24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'24 Fév 23 '!$H$9:$H$32</c:f>
              <c:numCache>
                <c:formatCode>0.00</c:formatCode>
                <c:ptCount val="24"/>
                <c:pt idx="0">
                  <c:v>88.333514311028509</c:v>
                </c:pt>
                <c:pt idx="1">
                  <c:v>90.244034400558377</c:v>
                </c:pt>
                <c:pt idx="2">
                  <c:v>87.493376022657273</c:v>
                </c:pt>
                <c:pt idx="3">
                  <c:v>85.146217368347521</c:v>
                </c:pt>
                <c:pt idx="4">
                  <c:v>80.28393333218726</c:v>
                </c:pt>
                <c:pt idx="5">
                  <c:v>81.059684391812269</c:v>
                </c:pt>
                <c:pt idx="6">
                  <c:v>73.954314848085019</c:v>
                </c:pt>
                <c:pt idx="7">
                  <c:v>68.187615808560082</c:v>
                </c:pt>
                <c:pt idx="8">
                  <c:v>59.531839453170228</c:v>
                </c:pt>
                <c:pt idx="9">
                  <c:v>56.036998186162251</c:v>
                </c:pt>
                <c:pt idx="10">
                  <c:v>56.322442864341625</c:v>
                </c:pt>
                <c:pt idx="11">
                  <c:v>49.721313498911179</c:v>
                </c:pt>
                <c:pt idx="12">
                  <c:v>48.275453703978144</c:v>
                </c:pt>
                <c:pt idx="13">
                  <c:v>56.036624331008063</c:v>
                </c:pt>
                <c:pt idx="14">
                  <c:v>63.899488350360627</c:v>
                </c:pt>
                <c:pt idx="15">
                  <c:v>74.008440037757396</c:v>
                </c:pt>
                <c:pt idx="16">
                  <c:v>88.271707450280061</c:v>
                </c:pt>
                <c:pt idx="17">
                  <c:v>87.872171503081688</c:v>
                </c:pt>
                <c:pt idx="18">
                  <c:v>93.410187933832589</c:v>
                </c:pt>
                <c:pt idx="19">
                  <c:v>94.472423172248043</c:v>
                </c:pt>
                <c:pt idx="20">
                  <c:v>91.317896900408826</c:v>
                </c:pt>
                <c:pt idx="21">
                  <c:v>93.423975097519246</c:v>
                </c:pt>
                <c:pt idx="22">
                  <c:v>90.269347281142075</c:v>
                </c:pt>
                <c:pt idx="23">
                  <c:v>87.133295793412302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'24 Fév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'24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'24 Fév 23 '!$I$9:$I$32</c:f>
              <c:numCache>
                <c:formatCode>0.00</c:formatCode>
                <c:ptCount val="24"/>
                <c:pt idx="0">
                  <c:v>9.6975571230174804</c:v>
                </c:pt>
                <c:pt idx="1">
                  <c:v>9.2768969521288529</c:v>
                </c:pt>
                <c:pt idx="2">
                  <c:v>9.1043768772634817</c:v>
                </c:pt>
                <c:pt idx="3">
                  <c:v>8.8889167794864061</c:v>
                </c:pt>
                <c:pt idx="4">
                  <c:v>9.2293969318083011</c:v>
                </c:pt>
                <c:pt idx="5">
                  <c:v>9.2586569443515607</c:v>
                </c:pt>
                <c:pt idx="6">
                  <c:v>8.4370965574054484</c:v>
                </c:pt>
                <c:pt idx="7">
                  <c:v>8.6381166592231722</c:v>
                </c:pt>
                <c:pt idx="8">
                  <c:v>8.8322967529619518</c:v>
                </c:pt>
                <c:pt idx="9">
                  <c:v>8.9379368021660976</c:v>
                </c:pt>
                <c:pt idx="10">
                  <c:v>8.90221678566569</c:v>
                </c:pt>
                <c:pt idx="11">
                  <c:v>8.4359565568134904</c:v>
                </c:pt>
                <c:pt idx="12">
                  <c:v>8.4401365589831823</c:v>
                </c:pt>
                <c:pt idx="13">
                  <c:v>8.7707367237157001</c:v>
                </c:pt>
                <c:pt idx="14">
                  <c:v>9.5109770491706183</c:v>
                </c:pt>
                <c:pt idx="15">
                  <c:v>9.978757228873917</c:v>
                </c:pt>
                <c:pt idx="16">
                  <c:v>10.167997296678356</c:v>
                </c:pt>
                <c:pt idx="17">
                  <c:v>9.7195971315452745</c:v>
                </c:pt>
                <c:pt idx="18">
                  <c:v>10.813997509559382</c:v>
                </c:pt>
                <c:pt idx="19">
                  <c:v>10.592077439474041</c:v>
                </c:pt>
                <c:pt idx="20">
                  <c:v>10.407397378777764</c:v>
                </c:pt>
                <c:pt idx="21">
                  <c:v>10.503917410776717</c:v>
                </c:pt>
                <c:pt idx="22">
                  <c:v>10.298337341869859</c:v>
                </c:pt>
                <c:pt idx="23">
                  <c:v>9.9673572247035729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'24 Fév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'24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'24 Fév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3.7</c:v>
                </c:pt>
                <c:pt idx="8">
                  <c:v>7.4</c:v>
                </c:pt>
                <c:pt idx="9">
                  <c:v>8.5</c:v>
                </c:pt>
                <c:pt idx="10">
                  <c:v>10.6</c:v>
                </c:pt>
                <c:pt idx="11">
                  <c:v>15.3</c:v>
                </c:pt>
                <c:pt idx="12">
                  <c:v>9.8000000000000007</c:v>
                </c:pt>
                <c:pt idx="13">
                  <c:v>13.2</c:v>
                </c:pt>
                <c:pt idx="14">
                  <c:v>7.2</c:v>
                </c:pt>
                <c:pt idx="15">
                  <c:v>2.6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'24 Fév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'24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'24 Fév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'24 Fév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'24 Fév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'24 Fév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'24 Fév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'24 Fév 23 '!$AJ$9:$AJ$32</c:f>
              <c:numCache>
                <c:formatCode>0.00</c:formatCode>
                <c:ptCount val="24"/>
                <c:pt idx="0">
                  <c:v>146.81553080580284</c:v>
                </c:pt>
                <c:pt idx="1">
                  <c:v>134.25566639009241</c:v>
                </c:pt>
                <c:pt idx="2">
                  <c:v>132.63884287271759</c:v>
                </c:pt>
                <c:pt idx="3">
                  <c:v>129.53145905172346</c:v>
                </c:pt>
                <c:pt idx="4">
                  <c:v>143.01326694403272</c:v>
                </c:pt>
                <c:pt idx="5">
                  <c:v>142.64825620195026</c:v>
                </c:pt>
                <c:pt idx="6">
                  <c:v>128.5651759498312</c:v>
                </c:pt>
                <c:pt idx="7">
                  <c:v>132.21085756695214</c:v>
                </c:pt>
                <c:pt idx="8">
                  <c:v>136.70245629541327</c:v>
                </c:pt>
                <c:pt idx="9">
                  <c:v>133.02165880806302</c:v>
                </c:pt>
                <c:pt idx="10">
                  <c:v>129.77193371216282</c:v>
                </c:pt>
                <c:pt idx="11">
                  <c:v>122.49931728401916</c:v>
                </c:pt>
                <c:pt idx="12">
                  <c:v>123.70099713387962</c:v>
                </c:pt>
                <c:pt idx="13">
                  <c:v>125.07923067718347</c:v>
                </c:pt>
                <c:pt idx="14">
                  <c:v>140.77613489697913</c:v>
                </c:pt>
                <c:pt idx="15">
                  <c:v>146.53940775891317</c:v>
                </c:pt>
                <c:pt idx="16">
                  <c:v>149.88690206291344</c:v>
                </c:pt>
                <c:pt idx="17">
                  <c:v>147.83483382963749</c:v>
                </c:pt>
                <c:pt idx="18">
                  <c:v>170.00242696861213</c:v>
                </c:pt>
                <c:pt idx="19">
                  <c:v>163.32210995593093</c:v>
                </c:pt>
                <c:pt idx="20">
                  <c:v>161.80131469119601</c:v>
                </c:pt>
                <c:pt idx="21">
                  <c:v>162.13871730416432</c:v>
                </c:pt>
                <c:pt idx="22">
                  <c:v>160.08892337610993</c:v>
                </c:pt>
                <c:pt idx="23">
                  <c:v>154.84595189768271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'24 Fév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'24 Fév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'24 Fév 23 '!$AL$9:$AL$32</c:f>
              <c:numCache>
                <c:formatCode>0.00</c:formatCode>
                <c:ptCount val="24"/>
                <c:pt idx="0">
                  <c:v>88.333514311028509</c:v>
                </c:pt>
                <c:pt idx="1">
                  <c:v>90.244034400558377</c:v>
                </c:pt>
                <c:pt idx="2">
                  <c:v>87.493376022657273</c:v>
                </c:pt>
                <c:pt idx="3">
                  <c:v>85.146217368347521</c:v>
                </c:pt>
                <c:pt idx="4">
                  <c:v>80.28393333218726</c:v>
                </c:pt>
                <c:pt idx="5">
                  <c:v>81.389684391812267</c:v>
                </c:pt>
                <c:pt idx="6">
                  <c:v>74.674314848085018</c:v>
                </c:pt>
                <c:pt idx="7">
                  <c:v>76.117615808560089</c:v>
                </c:pt>
                <c:pt idx="8">
                  <c:v>76.541839453170226</c:v>
                </c:pt>
                <c:pt idx="9">
                  <c:v>82.89699818616225</c:v>
                </c:pt>
                <c:pt idx="10">
                  <c:v>85.242442864341626</c:v>
                </c:pt>
                <c:pt idx="11">
                  <c:v>80.711313498911181</c:v>
                </c:pt>
                <c:pt idx="12">
                  <c:v>79.615453703978147</c:v>
                </c:pt>
                <c:pt idx="13">
                  <c:v>86.606624331008064</c:v>
                </c:pt>
                <c:pt idx="14">
                  <c:v>89.649488350360627</c:v>
                </c:pt>
                <c:pt idx="15">
                  <c:v>95.728440037757395</c:v>
                </c:pt>
                <c:pt idx="16">
                  <c:v>97.171707450280067</c:v>
                </c:pt>
                <c:pt idx="17">
                  <c:v>87.872171503081688</c:v>
                </c:pt>
                <c:pt idx="18">
                  <c:v>93.410187933832589</c:v>
                </c:pt>
                <c:pt idx="19">
                  <c:v>94.472423172248043</c:v>
                </c:pt>
                <c:pt idx="20">
                  <c:v>91.317896900408826</c:v>
                </c:pt>
                <c:pt idx="21">
                  <c:v>93.423975097519246</c:v>
                </c:pt>
                <c:pt idx="22">
                  <c:v>90.269347281142075</c:v>
                </c:pt>
                <c:pt idx="23">
                  <c:v>87.133295793412302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2"/>
  <sheetViews>
    <sheetView tabSelected="1" view="pageBreakPreview" topLeftCell="A20" zoomScale="85" zoomScaleNormal="85" zoomScaleSheetLayoutView="85" workbookViewId="0">
      <selection activeCell="AS39" sqref="AS39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1" t="s">
        <v>103</v>
      </c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</row>
    <row r="2" spans="1:54" ht="20.25" x14ac:dyDescent="0.25">
      <c r="A2" s="142">
        <f>DATE(2023,2,24)</f>
        <v>44981</v>
      </c>
      <c r="B2" s="142"/>
      <c r="C2" s="142"/>
      <c r="D2" s="142"/>
      <c r="E2" s="142"/>
      <c r="F2" s="142"/>
      <c r="G2" s="142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3" t="s">
        <v>0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72" t="s">
        <v>91</v>
      </c>
      <c r="AG4" s="173"/>
      <c r="AH4" s="173"/>
      <c r="AI4" s="173"/>
      <c r="AJ4" s="148" t="s">
        <v>104</v>
      </c>
      <c r="AK4" s="149"/>
      <c r="AL4" s="148" t="s">
        <v>105</v>
      </c>
      <c r="AM4" s="149"/>
      <c r="AN4" s="135" t="s">
        <v>69</v>
      </c>
      <c r="AO4" s="136"/>
      <c r="AP4" s="136"/>
      <c r="AQ4" s="136"/>
      <c r="AR4" s="136"/>
      <c r="AS4" s="137"/>
    </row>
    <row r="5" spans="1:54" ht="15.75" customHeight="1" thickBot="1" x14ac:dyDescent="0.3">
      <c r="B5" s="145"/>
      <c r="C5" s="146"/>
      <c r="D5" s="146"/>
      <c r="E5" s="146"/>
      <c r="F5" s="146"/>
      <c r="G5" s="146"/>
      <c r="H5" s="146"/>
      <c r="I5" s="146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74"/>
      <c r="AG5" s="175"/>
      <c r="AH5" s="175"/>
      <c r="AI5" s="175"/>
      <c r="AJ5" s="150"/>
      <c r="AK5" s="151"/>
      <c r="AL5" s="150"/>
      <c r="AM5" s="151"/>
      <c r="AN5" s="138"/>
      <c r="AO5" s="139"/>
      <c r="AP5" s="139"/>
      <c r="AQ5" s="139"/>
      <c r="AR5" s="139"/>
      <c r="AS5" s="140"/>
    </row>
    <row r="6" spans="1:54" ht="18.75" customHeight="1" thickBot="1" x14ac:dyDescent="0.3">
      <c r="B6" s="163" t="s">
        <v>1</v>
      </c>
      <c r="C6" s="164"/>
      <c r="D6" s="164"/>
      <c r="E6" s="164"/>
      <c r="F6" s="164"/>
      <c r="G6" s="164"/>
      <c r="H6" s="164"/>
      <c r="I6" s="165"/>
      <c r="J6" s="163" t="s">
        <v>74</v>
      </c>
      <c r="K6" s="166"/>
      <c r="L6" s="164"/>
      <c r="M6" s="164"/>
      <c r="N6" s="164"/>
      <c r="O6" s="164"/>
      <c r="P6" s="165"/>
      <c r="Q6" s="167"/>
      <c r="R6" s="157" t="s">
        <v>92</v>
      </c>
      <c r="S6" s="158"/>
      <c r="T6" s="158"/>
      <c r="U6" s="158"/>
      <c r="V6" s="158"/>
      <c r="W6" s="158"/>
      <c r="X6" s="158"/>
      <c r="Y6" s="158"/>
      <c r="Z6" s="157" t="s">
        <v>93</v>
      </c>
      <c r="AA6" s="158"/>
      <c r="AB6" s="158"/>
      <c r="AC6" s="158"/>
      <c r="AD6" s="158"/>
      <c r="AE6" s="158"/>
      <c r="AF6" s="159" t="s">
        <v>14</v>
      </c>
      <c r="AG6" s="160"/>
      <c r="AH6" s="168" t="s">
        <v>11</v>
      </c>
      <c r="AI6" s="169"/>
      <c r="AJ6" s="150"/>
      <c r="AK6" s="151"/>
      <c r="AL6" s="150"/>
      <c r="AM6" s="151"/>
      <c r="AN6" s="138"/>
      <c r="AO6" s="139"/>
      <c r="AP6" s="139"/>
      <c r="AQ6" s="139"/>
      <c r="AR6" s="139"/>
      <c r="AS6" s="140"/>
    </row>
    <row r="7" spans="1:54" ht="36.75" customHeight="1" thickBot="1" x14ac:dyDescent="0.3">
      <c r="B7" s="204" t="s">
        <v>12</v>
      </c>
      <c r="C7" s="205"/>
      <c r="D7" s="205"/>
      <c r="E7" s="206"/>
      <c r="F7" s="205" t="s">
        <v>13</v>
      </c>
      <c r="G7" s="205"/>
      <c r="H7" s="205"/>
      <c r="I7" s="207"/>
      <c r="J7" s="179" t="s">
        <v>7</v>
      </c>
      <c r="K7" s="155"/>
      <c r="L7" s="154" t="s">
        <v>8</v>
      </c>
      <c r="M7" s="155"/>
      <c r="N7" s="154" t="s">
        <v>9</v>
      </c>
      <c r="O7" s="155"/>
      <c r="P7" s="154" t="s">
        <v>10</v>
      </c>
      <c r="Q7" s="156"/>
      <c r="R7" s="179" t="s">
        <v>4</v>
      </c>
      <c r="S7" s="180"/>
      <c r="T7" s="180"/>
      <c r="U7" s="180"/>
      <c r="V7" s="180"/>
      <c r="W7" s="180"/>
      <c r="X7" s="154" t="s">
        <v>90</v>
      </c>
      <c r="Y7" s="156"/>
      <c r="Z7" s="179" t="s">
        <v>3</v>
      </c>
      <c r="AA7" s="180"/>
      <c r="AB7" s="180"/>
      <c r="AC7" s="155"/>
      <c r="AD7" s="208" t="s">
        <v>90</v>
      </c>
      <c r="AE7" s="208"/>
      <c r="AF7" s="161"/>
      <c r="AG7" s="162"/>
      <c r="AH7" s="170"/>
      <c r="AI7" s="171"/>
      <c r="AJ7" s="152"/>
      <c r="AK7" s="153"/>
      <c r="AL7" s="152"/>
      <c r="AM7" s="153"/>
      <c r="AN7" s="138"/>
      <c r="AO7" s="139"/>
      <c r="AP7" s="139"/>
      <c r="AQ7" s="139"/>
      <c r="AR7" s="139"/>
      <c r="AS7" s="140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79</v>
      </c>
      <c r="S8" s="87" t="s">
        <v>80</v>
      </c>
      <c r="T8" s="87" t="s">
        <v>83</v>
      </c>
      <c r="U8" s="87" t="s">
        <v>84</v>
      </c>
      <c r="V8" s="87" t="s">
        <v>85</v>
      </c>
      <c r="W8" s="87" t="s">
        <v>86</v>
      </c>
      <c r="X8" s="13" t="s">
        <v>40</v>
      </c>
      <c r="Y8" s="14" t="s">
        <v>89</v>
      </c>
      <c r="Z8" s="86" t="s">
        <v>81</v>
      </c>
      <c r="AA8" s="87" t="s">
        <v>82</v>
      </c>
      <c r="AB8" s="87" t="s">
        <v>87</v>
      </c>
      <c r="AC8" s="88" t="s">
        <v>88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26.81</v>
      </c>
      <c r="C9" s="51">
        <f t="shared" ref="C9:C32" si="0">AK9-AE9</f>
        <v>17.245523601970717</v>
      </c>
      <c r="D9" s="52">
        <f t="shared" ref="D9:D32" si="1">AM9-Y9</f>
        <v>21.722445586213439</v>
      </c>
      <c r="E9" s="59">
        <f t="shared" ref="E9:E32" si="2">(AG9+AI9)-Q9</f>
        <v>-12.157969188184161</v>
      </c>
      <c r="F9" s="76">
        <v>244.59</v>
      </c>
      <c r="G9" s="52">
        <f t="shared" ref="G9:G32" si="3">AJ9-AD9</f>
        <v>146.81553080580284</v>
      </c>
      <c r="H9" s="52">
        <f t="shared" ref="H9:H32" si="4">AL9-X9</f>
        <v>88.333514311028509</v>
      </c>
      <c r="I9" s="53">
        <f t="shared" ref="I9:I32" si="5">(AH9+AF9)-P9</f>
        <v>9.6975571230174804</v>
      </c>
      <c r="J9" s="58">
        <v>0</v>
      </c>
      <c r="K9" s="84">
        <v>20.079999999999998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20.079999999999998</v>
      </c>
      <c r="R9" s="91">
        <v>0</v>
      </c>
      <c r="S9" s="84">
        <v>0</v>
      </c>
      <c r="T9" s="84">
        <v>0</v>
      </c>
      <c r="U9" s="84">
        <v>67.06</v>
      </c>
      <c r="V9" s="68">
        <v>0</v>
      </c>
      <c r="W9" s="90">
        <v>63.39</v>
      </c>
      <c r="X9" s="94">
        <f>R9+T9+V9</f>
        <v>0</v>
      </c>
      <c r="Y9" s="95">
        <f>S9+U9+W9</f>
        <v>130.44999999999999</v>
      </c>
      <c r="Z9" s="91">
        <v>0</v>
      </c>
      <c r="AA9" s="84">
        <v>0</v>
      </c>
      <c r="AB9" s="84">
        <v>0</v>
      </c>
      <c r="AC9" s="84">
        <v>91.09</v>
      </c>
      <c r="AD9" s="96">
        <f>Z9+AB9</f>
        <v>0</v>
      </c>
      <c r="AE9" s="52">
        <f>AA9+AC9</f>
        <v>91.09</v>
      </c>
      <c r="AF9" s="116">
        <v>0.40892540322580601</v>
      </c>
      <c r="AG9" s="117">
        <v>0.16034005376344099</v>
      </c>
      <c r="AH9" s="54">
        <v>9.2886317197916739</v>
      </c>
      <c r="AI9" s="63">
        <f t="shared" ref="AI9:AI32" si="6">(B9+Q9+Y9+AE9)-(AM9+AK9+AG9)</f>
        <v>7.7616907580523957</v>
      </c>
      <c r="AJ9" s="64">
        <v>146.81553080580284</v>
      </c>
      <c r="AK9" s="61">
        <v>108.33552360197072</v>
      </c>
      <c r="AL9" s="66">
        <v>88.333514311028509</v>
      </c>
      <c r="AM9" s="61">
        <v>152.17244558621343</v>
      </c>
      <c r="AS9" s="121"/>
      <c r="BA9" s="42"/>
      <c r="BB9" s="42"/>
    </row>
    <row r="10" spans="1:54" ht="15.75" x14ac:dyDescent="0.25">
      <c r="A10" s="25">
        <v>2</v>
      </c>
      <c r="B10" s="69">
        <v>34.33</v>
      </c>
      <c r="C10" s="51">
        <f t="shared" si="0"/>
        <v>12.079960897085243</v>
      </c>
      <c r="D10" s="52">
        <f t="shared" si="1"/>
        <v>34.596432044449301</v>
      </c>
      <c r="E10" s="59">
        <f t="shared" si="2"/>
        <v>-12.346392941534539</v>
      </c>
      <c r="F10" s="68">
        <v>233.52</v>
      </c>
      <c r="G10" s="52">
        <f t="shared" si="3"/>
        <v>134.25566639009241</v>
      </c>
      <c r="H10" s="52">
        <f t="shared" si="4"/>
        <v>90.244034400558377</v>
      </c>
      <c r="I10" s="53">
        <f t="shared" si="5"/>
        <v>9.2768969521288529</v>
      </c>
      <c r="J10" s="58">
        <v>0</v>
      </c>
      <c r="K10" s="81">
        <v>20.079999999999998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7">J10+L10+N10</f>
        <v>0</v>
      </c>
      <c r="Q10" s="82">
        <f t="shared" ref="Q10:Q32" si="8">K10+M10+O10</f>
        <v>20.079999999999998</v>
      </c>
      <c r="R10" s="91">
        <v>0</v>
      </c>
      <c r="S10" s="84">
        <v>0</v>
      </c>
      <c r="T10" s="84">
        <v>0</v>
      </c>
      <c r="U10" s="84">
        <v>52.93</v>
      </c>
      <c r="V10" s="84">
        <v>0</v>
      </c>
      <c r="W10" s="84">
        <v>63.98</v>
      </c>
      <c r="X10" s="94">
        <f t="shared" ref="X10:X32" si="9">R10+T10+V10</f>
        <v>0</v>
      </c>
      <c r="Y10" s="95">
        <f t="shared" ref="Y10:Y32" si="10">S10+U10+W10</f>
        <v>116.91</v>
      </c>
      <c r="Z10" s="91">
        <v>0</v>
      </c>
      <c r="AA10" s="84">
        <v>0</v>
      </c>
      <c r="AB10" s="84">
        <v>0</v>
      </c>
      <c r="AC10" s="84">
        <v>90.38</v>
      </c>
      <c r="AD10" s="96">
        <f t="shared" ref="AD10:AD32" si="11">Z10+AB10</f>
        <v>0</v>
      </c>
      <c r="AE10" s="52">
        <f t="shared" ref="AE10:AE32" si="12">AA10+AC10</f>
        <v>90.38</v>
      </c>
      <c r="AF10" s="118">
        <v>0.40892540322580601</v>
      </c>
      <c r="AG10" s="117">
        <v>0.16034005376344099</v>
      </c>
      <c r="AH10" s="54">
        <v>8.8679715489030464</v>
      </c>
      <c r="AI10" s="63">
        <f t="shared" si="6"/>
        <v>7.5732670047020179</v>
      </c>
      <c r="AJ10" s="64">
        <v>134.25566639009241</v>
      </c>
      <c r="AK10" s="61">
        <v>102.45996089708524</v>
      </c>
      <c r="AL10" s="66">
        <v>90.244034400558377</v>
      </c>
      <c r="AM10" s="61">
        <v>151.5064320444493</v>
      </c>
      <c r="AS10" s="121"/>
      <c r="BA10" s="42"/>
      <c r="BB10" s="42"/>
    </row>
    <row r="11" spans="1:54" ht="15" customHeight="1" x14ac:dyDescent="0.25">
      <c r="A11" s="25">
        <v>3</v>
      </c>
      <c r="B11" s="69">
        <v>36.31</v>
      </c>
      <c r="C11" s="51">
        <f t="shared" si="0"/>
        <v>6.6590299809915052</v>
      </c>
      <c r="D11" s="52">
        <f t="shared" si="1"/>
        <v>41.895451850227175</v>
      </c>
      <c r="E11" s="59">
        <f t="shared" si="2"/>
        <v>-12.244481831218714</v>
      </c>
      <c r="F11" s="68">
        <v>228.98</v>
      </c>
      <c r="G11" s="52">
        <f t="shared" si="3"/>
        <v>132.63884287271759</v>
      </c>
      <c r="H11" s="52">
        <f t="shared" si="4"/>
        <v>87.493376022657273</v>
      </c>
      <c r="I11" s="53">
        <f t="shared" si="5"/>
        <v>9.1043768772634817</v>
      </c>
      <c r="J11" s="58">
        <v>0</v>
      </c>
      <c r="K11" s="81">
        <v>20.079999999999998</v>
      </c>
      <c r="L11" s="67">
        <v>0</v>
      </c>
      <c r="M11" s="67">
        <v>0</v>
      </c>
      <c r="N11" s="67">
        <v>0</v>
      </c>
      <c r="O11" s="67">
        <v>0</v>
      </c>
      <c r="P11" s="72">
        <f t="shared" si="7"/>
        <v>0</v>
      </c>
      <c r="Q11" s="82">
        <f t="shared" si="8"/>
        <v>20.079999999999998</v>
      </c>
      <c r="R11" s="91">
        <v>0</v>
      </c>
      <c r="S11" s="84">
        <v>0</v>
      </c>
      <c r="T11" s="84">
        <v>0</v>
      </c>
      <c r="U11" s="84">
        <v>52.94</v>
      </c>
      <c r="V11" s="84">
        <v>0</v>
      </c>
      <c r="W11" s="84">
        <v>63.06</v>
      </c>
      <c r="X11" s="94">
        <f t="shared" si="9"/>
        <v>0</v>
      </c>
      <c r="Y11" s="95">
        <f t="shared" si="10"/>
        <v>116</v>
      </c>
      <c r="Z11" s="91">
        <v>0</v>
      </c>
      <c r="AA11" s="84">
        <v>0</v>
      </c>
      <c r="AB11" s="84">
        <v>0</v>
      </c>
      <c r="AC11" s="84">
        <v>92.95</v>
      </c>
      <c r="AD11" s="96">
        <f t="shared" si="11"/>
        <v>0</v>
      </c>
      <c r="AE11" s="52">
        <f t="shared" si="12"/>
        <v>92.95</v>
      </c>
      <c r="AF11" s="118">
        <v>0.40892540322580601</v>
      </c>
      <c r="AG11" s="117">
        <v>0.16034005376344099</v>
      </c>
      <c r="AH11" s="54">
        <v>8.6954514740376752</v>
      </c>
      <c r="AI11" s="63">
        <f t="shared" si="6"/>
        <v>7.6751781150178431</v>
      </c>
      <c r="AJ11" s="64">
        <v>132.63884287271759</v>
      </c>
      <c r="AK11" s="61">
        <v>99.609029980991508</v>
      </c>
      <c r="AL11" s="66">
        <v>87.493376022657273</v>
      </c>
      <c r="AM11" s="61">
        <v>157.89545185022718</v>
      </c>
      <c r="AS11" s="121"/>
      <c r="BA11" s="42"/>
      <c r="BB11" s="42"/>
    </row>
    <row r="12" spans="1:54" ht="15" customHeight="1" x14ac:dyDescent="0.25">
      <c r="A12" s="25">
        <v>4</v>
      </c>
      <c r="B12" s="69">
        <v>32.549999999999997</v>
      </c>
      <c r="C12" s="51">
        <f t="shared" si="0"/>
        <v>7.2090892779094702</v>
      </c>
      <c r="D12" s="52">
        <f t="shared" si="1"/>
        <v>37.753657741206439</v>
      </c>
      <c r="E12" s="59">
        <f t="shared" si="2"/>
        <v>-12.412747019115905</v>
      </c>
      <c r="F12" s="68">
        <v>223.31</v>
      </c>
      <c r="G12" s="52">
        <f t="shared" si="3"/>
        <v>129.53145905172346</v>
      </c>
      <c r="H12" s="52">
        <f t="shared" si="4"/>
        <v>85.146217368347521</v>
      </c>
      <c r="I12" s="53">
        <f t="shared" si="5"/>
        <v>8.8889167794864061</v>
      </c>
      <c r="J12" s="58">
        <v>0</v>
      </c>
      <c r="K12" s="81">
        <v>20.079999999999998</v>
      </c>
      <c r="L12" s="67">
        <v>0</v>
      </c>
      <c r="M12" s="67">
        <v>0</v>
      </c>
      <c r="N12" s="67">
        <v>0</v>
      </c>
      <c r="O12" s="67">
        <v>0</v>
      </c>
      <c r="P12" s="72">
        <f t="shared" si="7"/>
        <v>0</v>
      </c>
      <c r="Q12" s="82">
        <f t="shared" si="8"/>
        <v>20.079999999999998</v>
      </c>
      <c r="R12" s="91">
        <v>0</v>
      </c>
      <c r="S12" s="84">
        <v>0</v>
      </c>
      <c r="T12" s="84">
        <v>0</v>
      </c>
      <c r="U12" s="84">
        <v>52.33</v>
      </c>
      <c r="V12" s="84">
        <v>0</v>
      </c>
      <c r="W12" s="84">
        <v>63.08</v>
      </c>
      <c r="X12" s="94">
        <f t="shared" si="9"/>
        <v>0</v>
      </c>
      <c r="Y12" s="95">
        <f t="shared" si="10"/>
        <v>115.41</v>
      </c>
      <c r="Z12" s="91">
        <v>0</v>
      </c>
      <c r="AA12" s="84">
        <v>0</v>
      </c>
      <c r="AB12" s="84">
        <v>0</v>
      </c>
      <c r="AC12" s="84">
        <v>91.29</v>
      </c>
      <c r="AD12" s="96">
        <f t="shared" si="11"/>
        <v>0</v>
      </c>
      <c r="AE12" s="52">
        <f t="shared" si="12"/>
        <v>91.29</v>
      </c>
      <c r="AF12" s="118">
        <v>0.40892540322580601</v>
      </c>
      <c r="AG12" s="117">
        <v>0.16034005376344099</v>
      </c>
      <c r="AH12" s="54">
        <v>8.4799913762605996</v>
      </c>
      <c r="AI12" s="63">
        <f t="shared" si="6"/>
        <v>7.5069129271206521</v>
      </c>
      <c r="AJ12" s="64">
        <v>129.53145905172346</v>
      </c>
      <c r="AK12" s="61">
        <v>98.499089277909476</v>
      </c>
      <c r="AL12" s="66">
        <v>85.146217368347521</v>
      </c>
      <c r="AM12" s="61">
        <v>153.16365774120644</v>
      </c>
      <c r="AS12" s="121"/>
      <c r="BA12" s="42"/>
      <c r="BB12" s="42"/>
    </row>
    <row r="13" spans="1:54" ht="15.75" x14ac:dyDescent="0.25">
      <c r="A13" s="25">
        <v>5</v>
      </c>
      <c r="B13" s="69">
        <v>37.56</v>
      </c>
      <c r="C13" s="51">
        <f t="shared" si="0"/>
        <v>5.6021608704976558</v>
      </c>
      <c r="D13" s="52">
        <f t="shared" si="1"/>
        <v>44.203440864359834</v>
      </c>
      <c r="E13" s="59">
        <f t="shared" si="2"/>
        <v>-12.24560173485748</v>
      </c>
      <c r="F13" s="68">
        <v>232.27</v>
      </c>
      <c r="G13" s="52">
        <f t="shared" si="3"/>
        <v>143.01326694403272</v>
      </c>
      <c r="H13" s="52">
        <f t="shared" si="4"/>
        <v>80.28393333218726</v>
      </c>
      <c r="I13" s="53">
        <f t="shared" si="5"/>
        <v>9.2293969318083011</v>
      </c>
      <c r="J13" s="58">
        <v>0</v>
      </c>
      <c r="K13" s="81">
        <v>20.079999999999998</v>
      </c>
      <c r="L13" s="67">
        <v>0</v>
      </c>
      <c r="M13" s="67">
        <v>0</v>
      </c>
      <c r="N13" s="67">
        <v>0</v>
      </c>
      <c r="O13" s="67">
        <v>0</v>
      </c>
      <c r="P13" s="72">
        <f t="shared" si="7"/>
        <v>0</v>
      </c>
      <c r="Q13" s="82">
        <f t="shared" si="8"/>
        <v>20.079999999999998</v>
      </c>
      <c r="R13" s="91">
        <v>0</v>
      </c>
      <c r="S13" s="84">
        <v>0</v>
      </c>
      <c r="T13" s="84">
        <v>0</v>
      </c>
      <c r="U13" s="84">
        <v>52.24</v>
      </c>
      <c r="V13" s="84">
        <v>0</v>
      </c>
      <c r="W13" s="84">
        <v>63.16</v>
      </c>
      <c r="X13" s="94">
        <f t="shared" si="9"/>
        <v>0</v>
      </c>
      <c r="Y13" s="95">
        <f t="shared" si="10"/>
        <v>115.4</v>
      </c>
      <c r="Z13" s="91">
        <v>0</v>
      </c>
      <c r="AA13" s="84">
        <v>0</v>
      </c>
      <c r="AB13" s="84">
        <v>0</v>
      </c>
      <c r="AC13" s="84">
        <v>92.26</v>
      </c>
      <c r="AD13" s="96">
        <f t="shared" si="11"/>
        <v>0</v>
      </c>
      <c r="AE13" s="52">
        <f t="shared" si="12"/>
        <v>92.26</v>
      </c>
      <c r="AF13" s="118">
        <v>0.40892540322580601</v>
      </c>
      <c r="AG13" s="117">
        <v>0.16034005376344099</v>
      </c>
      <c r="AH13" s="54">
        <v>8.8204715285824946</v>
      </c>
      <c r="AI13" s="63">
        <f t="shared" si="6"/>
        <v>7.6740582113790765</v>
      </c>
      <c r="AJ13" s="64">
        <v>143.01326694403272</v>
      </c>
      <c r="AK13" s="61">
        <v>97.862160870497661</v>
      </c>
      <c r="AL13" s="66">
        <v>80.28393333218726</v>
      </c>
      <c r="AM13" s="61">
        <v>159.60344086435984</v>
      </c>
      <c r="AS13" s="121"/>
      <c r="BA13" s="42"/>
      <c r="BB13" s="42"/>
    </row>
    <row r="14" spans="1:54" ht="15.75" customHeight="1" x14ac:dyDescent="0.25">
      <c r="A14" s="25">
        <v>6</v>
      </c>
      <c r="B14" s="69">
        <v>30.61</v>
      </c>
      <c r="C14" s="51">
        <f t="shared" si="0"/>
        <v>6.7699847275552543</v>
      </c>
      <c r="D14" s="52">
        <f t="shared" si="1"/>
        <v>36.258641761555936</v>
      </c>
      <c r="E14" s="59">
        <f t="shared" si="2"/>
        <v>-12.418626489111183</v>
      </c>
      <c r="F14" s="68">
        <v>232.71</v>
      </c>
      <c r="G14" s="52">
        <f t="shared" si="3"/>
        <v>142.64825620195026</v>
      </c>
      <c r="H14" s="52">
        <f t="shared" si="4"/>
        <v>81.059684391812269</v>
      </c>
      <c r="I14" s="53">
        <f t="shared" si="5"/>
        <v>9.2586569443515607</v>
      </c>
      <c r="J14" s="58">
        <v>0</v>
      </c>
      <c r="K14" s="81">
        <v>20.079999999999998</v>
      </c>
      <c r="L14" s="67">
        <v>0</v>
      </c>
      <c r="M14" s="67">
        <v>0</v>
      </c>
      <c r="N14" s="67">
        <v>0</v>
      </c>
      <c r="O14" s="67">
        <v>0</v>
      </c>
      <c r="P14" s="72">
        <f t="shared" si="7"/>
        <v>0</v>
      </c>
      <c r="Q14" s="82">
        <f t="shared" si="8"/>
        <v>20.079999999999998</v>
      </c>
      <c r="R14" s="91">
        <v>0.32999999999999996</v>
      </c>
      <c r="S14" s="84">
        <v>0</v>
      </c>
      <c r="T14" s="84">
        <v>0</v>
      </c>
      <c r="U14" s="84">
        <v>52.43</v>
      </c>
      <c r="V14" s="84">
        <v>0</v>
      </c>
      <c r="W14" s="84">
        <v>63.32</v>
      </c>
      <c r="X14" s="94">
        <f t="shared" si="9"/>
        <v>0.32999999999999996</v>
      </c>
      <c r="Y14" s="95">
        <f t="shared" si="10"/>
        <v>115.75</v>
      </c>
      <c r="Z14" s="91">
        <v>0</v>
      </c>
      <c r="AA14" s="84">
        <v>0</v>
      </c>
      <c r="AB14" s="84">
        <v>0</v>
      </c>
      <c r="AC14" s="84">
        <v>92.68</v>
      </c>
      <c r="AD14" s="96">
        <f t="shared" si="11"/>
        <v>0</v>
      </c>
      <c r="AE14" s="52">
        <f t="shared" si="12"/>
        <v>92.68</v>
      </c>
      <c r="AF14" s="118">
        <v>0.40892540322580601</v>
      </c>
      <c r="AG14" s="117">
        <v>0.16034005376344099</v>
      </c>
      <c r="AH14" s="54">
        <v>8.8497315411257542</v>
      </c>
      <c r="AI14" s="63">
        <f t="shared" si="6"/>
        <v>7.5010334571253736</v>
      </c>
      <c r="AJ14" s="64">
        <v>142.64825620195026</v>
      </c>
      <c r="AK14" s="61">
        <v>99.449984727555261</v>
      </c>
      <c r="AL14" s="66">
        <v>81.389684391812267</v>
      </c>
      <c r="AM14" s="61">
        <v>152.00864176155594</v>
      </c>
      <c r="AS14" s="121"/>
      <c r="BA14" s="42"/>
      <c r="BB14" s="42"/>
    </row>
    <row r="15" spans="1:54" ht="15.75" x14ac:dyDescent="0.25">
      <c r="A15" s="25">
        <v>7</v>
      </c>
      <c r="B15" s="69">
        <v>24.73</v>
      </c>
      <c r="C15" s="51">
        <f t="shared" si="0"/>
        <v>3.0782719249098704</v>
      </c>
      <c r="D15" s="52">
        <f t="shared" si="1"/>
        <v>34.25869806816192</v>
      </c>
      <c r="E15" s="59">
        <f t="shared" si="2"/>
        <v>-12.60696999307179</v>
      </c>
      <c r="F15" s="68">
        <v>210.7</v>
      </c>
      <c r="G15" s="52">
        <f t="shared" si="3"/>
        <v>126.5651759498312</v>
      </c>
      <c r="H15" s="52">
        <f t="shared" si="4"/>
        <v>73.954314848085019</v>
      </c>
      <c r="I15" s="53">
        <f t="shared" si="5"/>
        <v>8.4370965574054484</v>
      </c>
      <c r="J15" s="58">
        <v>0</v>
      </c>
      <c r="K15" s="81">
        <v>20.09</v>
      </c>
      <c r="L15" s="67">
        <v>0</v>
      </c>
      <c r="M15" s="67">
        <v>0</v>
      </c>
      <c r="N15" s="67">
        <v>0</v>
      </c>
      <c r="O15" s="67">
        <v>0</v>
      </c>
      <c r="P15" s="72">
        <f t="shared" si="7"/>
        <v>0</v>
      </c>
      <c r="Q15" s="82">
        <f t="shared" si="8"/>
        <v>20.09</v>
      </c>
      <c r="R15" s="91">
        <v>0.72</v>
      </c>
      <c r="S15" s="84">
        <v>0</v>
      </c>
      <c r="T15" s="84">
        <v>0</v>
      </c>
      <c r="U15" s="84">
        <v>52.63</v>
      </c>
      <c r="V15" s="84">
        <v>0</v>
      </c>
      <c r="W15" s="84">
        <v>63.27</v>
      </c>
      <c r="X15" s="94">
        <f t="shared" si="9"/>
        <v>0.72</v>
      </c>
      <c r="Y15" s="95">
        <f t="shared" si="10"/>
        <v>115.9</v>
      </c>
      <c r="Z15" s="91">
        <v>2</v>
      </c>
      <c r="AA15" s="84">
        <v>0</v>
      </c>
      <c r="AB15" s="84">
        <v>0</v>
      </c>
      <c r="AC15" s="84">
        <v>92.03</v>
      </c>
      <c r="AD15" s="96">
        <f t="shared" si="11"/>
        <v>2</v>
      </c>
      <c r="AE15" s="52">
        <f t="shared" si="12"/>
        <v>92.03</v>
      </c>
      <c r="AF15" s="118">
        <v>0.40892540322580601</v>
      </c>
      <c r="AG15" s="117">
        <v>0.16034005376344099</v>
      </c>
      <c r="AH15" s="54">
        <v>8.0281711541796419</v>
      </c>
      <c r="AI15" s="63">
        <f t="shared" si="6"/>
        <v>7.3226899531647689</v>
      </c>
      <c r="AJ15" s="64">
        <v>128.5651759498312</v>
      </c>
      <c r="AK15" s="61">
        <v>95.108271924909872</v>
      </c>
      <c r="AL15" s="66">
        <v>74.674314848085018</v>
      </c>
      <c r="AM15" s="61">
        <v>150.15869806816193</v>
      </c>
      <c r="AS15" s="121"/>
      <c r="BA15" s="42"/>
      <c r="BB15" s="42"/>
    </row>
    <row r="16" spans="1:54" ht="15.75" x14ac:dyDescent="0.25">
      <c r="A16" s="25">
        <v>8</v>
      </c>
      <c r="B16" s="69">
        <v>53.11</v>
      </c>
      <c r="C16" s="51">
        <f t="shared" si="0"/>
        <v>12.67579099028525</v>
      </c>
      <c r="D16" s="52">
        <f t="shared" si="1"/>
        <v>52.302528573758707</v>
      </c>
      <c r="E16" s="59">
        <f t="shared" si="2"/>
        <v>-11.868319564043908</v>
      </c>
      <c r="F16" s="68">
        <v>208.78</v>
      </c>
      <c r="G16" s="52">
        <f t="shared" si="3"/>
        <v>128.51085756695215</v>
      </c>
      <c r="H16" s="52">
        <f t="shared" si="4"/>
        <v>68.187615808560082</v>
      </c>
      <c r="I16" s="53">
        <f t="shared" si="5"/>
        <v>8.6381166592231722</v>
      </c>
      <c r="J16" s="58">
        <v>0</v>
      </c>
      <c r="K16" s="81">
        <v>20.170000000000002</v>
      </c>
      <c r="L16" s="67">
        <v>0</v>
      </c>
      <c r="M16" s="67">
        <v>0</v>
      </c>
      <c r="N16" s="67">
        <v>0</v>
      </c>
      <c r="O16" s="67">
        <v>0</v>
      </c>
      <c r="P16" s="72">
        <f t="shared" si="7"/>
        <v>0</v>
      </c>
      <c r="Q16" s="82">
        <f t="shared" si="8"/>
        <v>20.170000000000002</v>
      </c>
      <c r="R16" s="91">
        <v>7.93</v>
      </c>
      <c r="S16" s="84">
        <v>0</v>
      </c>
      <c r="T16" s="84">
        <v>0</v>
      </c>
      <c r="U16" s="84">
        <v>52.79</v>
      </c>
      <c r="V16" s="84">
        <v>0</v>
      </c>
      <c r="W16" s="84">
        <v>62.96</v>
      </c>
      <c r="X16" s="94">
        <f t="shared" si="9"/>
        <v>7.93</v>
      </c>
      <c r="Y16" s="95">
        <f t="shared" si="10"/>
        <v>115.75</v>
      </c>
      <c r="Z16" s="91">
        <v>3.7</v>
      </c>
      <c r="AA16" s="84">
        <v>0</v>
      </c>
      <c r="AB16" s="84">
        <v>0</v>
      </c>
      <c r="AC16" s="84">
        <v>92.96</v>
      </c>
      <c r="AD16" s="96">
        <f t="shared" si="11"/>
        <v>3.7</v>
      </c>
      <c r="AE16" s="52">
        <f t="shared" si="12"/>
        <v>92.96</v>
      </c>
      <c r="AF16" s="118">
        <v>0.40892540322580601</v>
      </c>
      <c r="AG16" s="117">
        <v>0.16034005376344099</v>
      </c>
      <c r="AH16" s="54">
        <v>8.2291912559973657</v>
      </c>
      <c r="AI16" s="63">
        <f t="shared" si="6"/>
        <v>8.1413403821926522</v>
      </c>
      <c r="AJ16" s="64">
        <v>132.21085756695214</v>
      </c>
      <c r="AK16" s="61">
        <v>105.63579099028524</v>
      </c>
      <c r="AL16" s="66">
        <v>76.117615808560089</v>
      </c>
      <c r="AM16" s="61">
        <v>168.05252857375871</v>
      </c>
      <c r="AS16" s="121"/>
      <c r="BA16" s="42"/>
      <c r="BB16" s="42"/>
    </row>
    <row r="17" spans="1:54" ht="15.75" x14ac:dyDescent="0.25">
      <c r="A17" s="25">
        <v>9</v>
      </c>
      <c r="B17" s="69">
        <v>63.33</v>
      </c>
      <c r="C17" s="51">
        <f t="shared" si="0"/>
        <v>15.249362025360639</v>
      </c>
      <c r="D17" s="52">
        <f t="shared" si="1"/>
        <v>59.544059894044807</v>
      </c>
      <c r="E17" s="59">
        <f t="shared" si="2"/>
        <v>-11.463421919405448</v>
      </c>
      <c r="F17" s="68">
        <v>204.81</v>
      </c>
      <c r="G17" s="52">
        <f t="shared" si="3"/>
        <v>129.30245629541326</v>
      </c>
      <c r="H17" s="52">
        <f t="shared" si="4"/>
        <v>59.531839453170228</v>
      </c>
      <c r="I17" s="53">
        <f t="shared" si="5"/>
        <v>8.8322967529619518</v>
      </c>
      <c r="J17" s="58">
        <v>0</v>
      </c>
      <c r="K17" s="81">
        <v>20.07</v>
      </c>
      <c r="L17" s="67">
        <v>0</v>
      </c>
      <c r="M17" s="67">
        <v>0</v>
      </c>
      <c r="N17" s="67">
        <v>0</v>
      </c>
      <c r="O17" s="67">
        <v>0</v>
      </c>
      <c r="P17" s="72">
        <f t="shared" si="7"/>
        <v>0</v>
      </c>
      <c r="Q17" s="82">
        <f t="shared" si="8"/>
        <v>20.07</v>
      </c>
      <c r="R17" s="91">
        <v>17.009999999999998</v>
      </c>
      <c r="S17" s="84">
        <v>0</v>
      </c>
      <c r="T17" s="84">
        <v>0</v>
      </c>
      <c r="U17" s="84">
        <v>53.12</v>
      </c>
      <c r="V17" s="84">
        <v>0</v>
      </c>
      <c r="W17" s="84">
        <v>62.59</v>
      </c>
      <c r="X17" s="94">
        <f t="shared" si="9"/>
        <v>17.009999999999998</v>
      </c>
      <c r="Y17" s="95">
        <f t="shared" si="10"/>
        <v>115.71000000000001</v>
      </c>
      <c r="Z17" s="91">
        <v>7.4</v>
      </c>
      <c r="AA17" s="84">
        <v>0</v>
      </c>
      <c r="AB17" s="84">
        <v>0</v>
      </c>
      <c r="AC17" s="84">
        <v>93.77</v>
      </c>
      <c r="AD17" s="96">
        <f t="shared" si="11"/>
        <v>7.4</v>
      </c>
      <c r="AE17" s="52">
        <f t="shared" si="12"/>
        <v>93.77</v>
      </c>
      <c r="AF17" s="118">
        <v>0.40892540322580601</v>
      </c>
      <c r="AG17" s="117">
        <v>0.16034005376344099</v>
      </c>
      <c r="AH17" s="54">
        <v>8.4233713497361453</v>
      </c>
      <c r="AI17" s="63">
        <f t="shared" si="6"/>
        <v>8.4462380268311108</v>
      </c>
      <c r="AJ17" s="64">
        <v>136.70245629541327</v>
      </c>
      <c r="AK17" s="61">
        <v>109.01936202536064</v>
      </c>
      <c r="AL17" s="66">
        <v>76.541839453170226</v>
      </c>
      <c r="AM17" s="61">
        <v>175.25405989404481</v>
      </c>
      <c r="AS17" s="121"/>
      <c r="BA17" s="42"/>
      <c r="BB17" s="42"/>
    </row>
    <row r="18" spans="1:54" ht="15.75" x14ac:dyDescent="0.25">
      <c r="A18" s="25">
        <v>10</v>
      </c>
      <c r="B18" s="69">
        <v>71.31</v>
      </c>
      <c r="C18" s="51">
        <f t="shared" si="0"/>
        <v>23.69318230194132</v>
      </c>
      <c r="D18" s="52">
        <f t="shared" si="1"/>
        <v>58.798527397146543</v>
      </c>
      <c r="E18" s="59">
        <f t="shared" si="2"/>
        <v>-11.181709699087847</v>
      </c>
      <c r="F18" s="68">
        <v>197.74</v>
      </c>
      <c r="G18" s="52">
        <f t="shared" si="3"/>
        <v>124.52165880806302</v>
      </c>
      <c r="H18" s="52">
        <f t="shared" si="4"/>
        <v>56.036998186162251</v>
      </c>
      <c r="I18" s="53">
        <f t="shared" si="5"/>
        <v>8.9379368021660976</v>
      </c>
      <c r="J18" s="58">
        <v>0</v>
      </c>
      <c r="K18" s="81">
        <v>19.899999999999999</v>
      </c>
      <c r="L18" s="67">
        <v>0</v>
      </c>
      <c r="M18" s="67">
        <v>0</v>
      </c>
      <c r="N18" s="67">
        <v>0</v>
      </c>
      <c r="O18" s="67">
        <v>0</v>
      </c>
      <c r="P18" s="72">
        <f t="shared" si="7"/>
        <v>0</v>
      </c>
      <c r="Q18" s="82">
        <f t="shared" si="8"/>
        <v>19.899999999999999</v>
      </c>
      <c r="R18" s="91">
        <v>26.86</v>
      </c>
      <c r="S18" s="84">
        <v>0</v>
      </c>
      <c r="T18" s="84">
        <v>0</v>
      </c>
      <c r="U18" s="84">
        <v>52.87</v>
      </c>
      <c r="V18" s="84">
        <v>0</v>
      </c>
      <c r="W18" s="84">
        <v>61.9</v>
      </c>
      <c r="X18" s="94">
        <f t="shared" si="9"/>
        <v>26.86</v>
      </c>
      <c r="Y18" s="95">
        <f t="shared" si="10"/>
        <v>114.77</v>
      </c>
      <c r="Z18" s="91">
        <v>8.5</v>
      </c>
      <c r="AA18" s="84">
        <v>0</v>
      </c>
      <c r="AB18" s="84">
        <v>0</v>
      </c>
      <c r="AC18" s="84">
        <v>90.89</v>
      </c>
      <c r="AD18" s="96">
        <f t="shared" si="11"/>
        <v>8.5</v>
      </c>
      <c r="AE18" s="52">
        <f t="shared" si="12"/>
        <v>90.89</v>
      </c>
      <c r="AF18" s="118">
        <v>0.40892540322580601</v>
      </c>
      <c r="AG18" s="117">
        <v>0.16034005376344099</v>
      </c>
      <c r="AH18" s="54">
        <v>8.5290113989402911</v>
      </c>
      <c r="AI18" s="63">
        <f t="shared" si="6"/>
        <v>8.5579502471487103</v>
      </c>
      <c r="AJ18" s="64">
        <v>133.02165880806302</v>
      </c>
      <c r="AK18" s="61">
        <v>114.58318230194132</v>
      </c>
      <c r="AL18" s="66">
        <v>82.89699818616225</v>
      </c>
      <c r="AM18" s="61">
        <v>173.56852739714654</v>
      </c>
      <c r="AS18" s="121"/>
      <c r="BA18" s="42"/>
      <c r="BB18" s="42"/>
    </row>
    <row r="19" spans="1:54" ht="15.75" x14ac:dyDescent="0.25">
      <c r="A19" s="25">
        <v>11</v>
      </c>
      <c r="B19" s="69">
        <v>73.3</v>
      </c>
      <c r="C19" s="51">
        <f t="shared" si="0"/>
        <v>22.139690832962913</v>
      </c>
      <c r="D19" s="52">
        <f t="shared" si="1"/>
        <v>62.782345632714353</v>
      </c>
      <c r="E19" s="59">
        <f t="shared" si="2"/>
        <v>-11.622036465677237</v>
      </c>
      <c r="F19" s="68">
        <v>194.74</v>
      </c>
      <c r="G19" s="52">
        <f t="shared" si="3"/>
        <v>119.17193371216283</v>
      </c>
      <c r="H19" s="52">
        <f t="shared" si="4"/>
        <v>56.322442864341625</v>
      </c>
      <c r="I19" s="53">
        <f t="shared" si="5"/>
        <v>8.90221678566569</v>
      </c>
      <c r="J19" s="58">
        <v>0</v>
      </c>
      <c r="K19" s="81">
        <v>20.440000000000001</v>
      </c>
      <c r="L19" s="67">
        <v>0</v>
      </c>
      <c r="M19" s="67">
        <v>0</v>
      </c>
      <c r="N19" s="67">
        <v>0</v>
      </c>
      <c r="O19" s="67">
        <v>0</v>
      </c>
      <c r="P19" s="72">
        <f t="shared" si="7"/>
        <v>0</v>
      </c>
      <c r="Q19" s="82">
        <f t="shared" si="8"/>
        <v>20.440000000000001</v>
      </c>
      <c r="R19" s="91">
        <v>28.92</v>
      </c>
      <c r="S19" s="84">
        <v>0</v>
      </c>
      <c r="T19" s="84">
        <v>0</v>
      </c>
      <c r="U19" s="84">
        <v>52.82</v>
      </c>
      <c r="V19" s="84">
        <v>0</v>
      </c>
      <c r="W19" s="84">
        <v>63.23</v>
      </c>
      <c r="X19" s="94">
        <f t="shared" si="9"/>
        <v>28.92</v>
      </c>
      <c r="Y19" s="95">
        <f t="shared" si="10"/>
        <v>116.05</v>
      </c>
      <c r="Z19" s="91">
        <v>10.6</v>
      </c>
      <c r="AA19" s="84">
        <v>0</v>
      </c>
      <c r="AB19" s="84">
        <v>0</v>
      </c>
      <c r="AC19" s="84">
        <v>90.64</v>
      </c>
      <c r="AD19" s="96">
        <f t="shared" si="11"/>
        <v>10.6</v>
      </c>
      <c r="AE19" s="52">
        <f t="shared" si="12"/>
        <v>90.64</v>
      </c>
      <c r="AF19" s="118">
        <v>0.40892540322580601</v>
      </c>
      <c r="AG19" s="117">
        <v>0.16034005376344099</v>
      </c>
      <c r="AH19" s="54">
        <v>8.4932913824398835</v>
      </c>
      <c r="AI19" s="63">
        <f t="shared" si="6"/>
        <v>8.6576234805593231</v>
      </c>
      <c r="AJ19" s="64">
        <v>129.77193371216282</v>
      </c>
      <c r="AK19" s="61">
        <v>112.77969083296291</v>
      </c>
      <c r="AL19" s="66">
        <v>85.242442864341626</v>
      </c>
      <c r="AM19" s="61">
        <v>178.83234563271435</v>
      </c>
      <c r="AS19" s="121"/>
      <c r="BA19" s="42"/>
      <c r="BB19" s="42"/>
    </row>
    <row r="20" spans="1:54" ht="15.75" x14ac:dyDescent="0.25">
      <c r="A20" s="25">
        <v>12</v>
      </c>
      <c r="B20" s="69">
        <v>55.25</v>
      </c>
      <c r="C20" s="51">
        <f t="shared" si="0"/>
        <v>19.727220901513306</v>
      </c>
      <c r="D20" s="52">
        <f t="shared" si="1"/>
        <v>47.162984553080904</v>
      </c>
      <c r="E20" s="59">
        <f t="shared" si="2"/>
        <v>-11.640205454594263</v>
      </c>
      <c r="F20" s="68">
        <v>180.4</v>
      </c>
      <c r="G20" s="52">
        <f t="shared" si="3"/>
        <v>107.19931728401916</v>
      </c>
      <c r="H20" s="52">
        <f t="shared" si="4"/>
        <v>49.721313498911179</v>
      </c>
      <c r="I20" s="53">
        <f t="shared" si="5"/>
        <v>8.4359565568134904</v>
      </c>
      <c r="J20" s="58">
        <v>0</v>
      </c>
      <c r="K20" s="81">
        <v>20.02</v>
      </c>
      <c r="L20" s="67">
        <v>0</v>
      </c>
      <c r="M20" s="67">
        <v>0</v>
      </c>
      <c r="N20" s="67">
        <v>0</v>
      </c>
      <c r="O20" s="67">
        <v>0</v>
      </c>
      <c r="P20" s="72">
        <f t="shared" si="7"/>
        <v>0</v>
      </c>
      <c r="Q20" s="82">
        <f t="shared" si="8"/>
        <v>20.02</v>
      </c>
      <c r="R20" s="91">
        <v>30.990000000000002</v>
      </c>
      <c r="S20" s="84">
        <v>0</v>
      </c>
      <c r="T20" s="84">
        <v>0</v>
      </c>
      <c r="U20" s="84">
        <v>53.09</v>
      </c>
      <c r="V20" s="84">
        <v>0</v>
      </c>
      <c r="W20" s="84">
        <v>62.92</v>
      </c>
      <c r="X20" s="94">
        <f t="shared" si="9"/>
        <v>30.990000000000002</v>
      </c>
      <c r="Y20" s="95">
        <f t="shared" si="10"/>
        <v>116.01</v>
      </c>
      <c r="Z20" s="91">
        <v>15.3</v>
      </c>
      <c r="AA20" s="84">
        <v>0</v>
      </c>
      <c r="AB20" s="84">
        <v>0</v>
      </c>
      <c r="AC20" s="84">
        <v>93.5</v>
      </c>
      <c r="AD20" s="96">
        <f t="shared" si="11"/>
        <v>15.3</v>
      </c>
      <c r="AE20" s="52">
        <f t="shared" si="12"/>
        <v>93.5</v>
      </c>
      <c r="AF20" s="118">
        <v>0.40892540322580601</v>
      </c>
      <c r="AG20" s="117">
        <v>0.16034005376344099</v>
      </c>
      <c r="AH20" s="54">
        <v>8.0270311535876839</v>
      </c>
      <c r="AI20" s="63">
        <f t="shared" si="6"/>
        <v>8.2194544916422956</v>
      </c>
      <c r="AJ20" s="64">
        <v>122.49931728401916</v>
      </c>
      <c r="AK20" s="61">
        <v>113.22722090151331</v>
      </c>
      <c r="AL20" s="66">
        <v>80.711313498911181</v>
      </c>
      <c r="AM20" s="61">
        <v>163.17298455308091</v>
      </c>
      <c r="AS20" s="121"/>
      <c r="BA20" s="42"/>
      <c r="BB20" s="42"/>
    </row>
    <row r="21" spans="1:54" ht="15.75" x14ac:dyDescent="0.25">
      <c r="A21" s="25">
        <v>13</v>
      </c>
      <c r="B21" s="69">
        <v>62.11</v>
      </c>
      <c r="C21" s="51">
        <f t="shared" si="0"/>
        <v>11.902051461709405</v>
      </c>
      <c r="D21" s="52">
        <f t="shared" si="1"/>
        <v>61.76792643761064</v>
      </c>
      <c r="E21" s="59">
        <f t="shared" si="2"/>
        <v>-11.559977899320053</v>
      </c>
      <c r="F21" s="68">
        <v>180.16</v>
      </c>
      <c r="G21" s="52">
        <f t="shared" si="3"/>
        <v>113.90099713387963</v>
      </c>
      <c r="H21" s="52">
        <f t="shared" si="4"/>
        <v>48.275453703978144</v>
      </c>
      <c r="I21" s="53">
        <f t="shared" si="5"/>
        <v>8.4401365589831823</v>
      </c>
      <c r="J21" s="58">
        <v>0</v>
      </c>
      <c r="K21" s="81">
        <v>20.11</v>
      </c>
      <c r="L21" s="67">
        <v>0</v>
      </c>
      <c r="M21" s="67">
        <v>0</v>
      </c>
      <c r="N21" s="67">
        <v>0</v>
      </c>
      <c r="O21" s="67">
        <v>0</v>
      </c>
      <c r="P21" s="72">
        <f t="shared" si="7"/>
        <v>0</v>
      </c>
      <c r="Q21" s="82">
        <f t="shared" si="8"/>
        <v>20.11</v>
      </c>
      <c r="R21" s="91">
        <v>31.34</v>
      </c>
      <c r="S21" s="84">
        <v>0</v>
      </c>
      <c r="T21" s="84">
        <v>0</v>
      </c>
      <c r="U21" s="84">
        <v>52.48</v>
      </c>
      <c r="V21" s="84">
        <v>0</v>
      </c>
      <c r="W21" s="84">
        <v>62.14</v>
      </c>
      <c r="X21" s="94">
        <f t="shared" si="9"/>
        <v>31.34</v>
      </c>
      <c r="Y21" s="95">
        <f t="shared" si="10"/>
        <v>114.62</v>
      </c>
      <c r="Z21" s="91">
        <v>9.8000000000000007</v>
      </c>
      <c r="AA21" s="84">
        <v>0</v>
      </c>
      <c r="AB21" s="84">
        <v>0</v>
      </c>
      <c r="AC21" s="84">
        <v>94.02</v>
      </c>
      <c r="AD21" s="96">
        <f t="shared" si="11"/>
        <v>9.8000000000000007</v>
      </c>
      <c r="AE21" s="52">
        <f t="shared" si="12"/>
        <v>94.02</v>
      </c>
      <c r="AF21" s="118">
        <v>0.40892540322580601</v>
      </c>
      <c r="AG21" s="117">
        <v>0.16034005376344099</v>
      </c>
      <c r="AH21" s="54">
        <v>8.0312111557573758</v>
      </c>
      <c r="AI21" s="63">
        <f t="shared" si="6"/>
        <v>8.389682046916505</v>
      </c>
      <c r="AJ21" s="64">
        <v>123.70099713387962</v>
      </c>
      <c r="AK21" s="61">
        <v>105.9220514617094</v>
      </c>
      <c r="AL21" s="66">
        <v>79.615453703978147</v>
      </c>
      <c r="AM21" s="61">
        <v>176.38792643761064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66.14</v>
      </c>
      <c r="C22" s="51">
        <f t="shared" si="0"/>
        <v>15.225276128274587</v>
      </c>
      <c r="D22" s="52">
        <f t="shared" si="1"/>
        <v>62.414786028201064</v>
      </c>
      <c r="E22" s="59">
        <f t="shared" si="2"/>
        <v>-11.500062156475657</v>
      </c>
      <c r="F22" s="68">
        <v>189.63</v>
      </c>
      <c r="G22" s="52">
        <f t="shared" si="3"/>
        <v>111.87923067718347</v>
      </c>
      <c r="H22" s="52">
        <f t="shared" si="4"/>
        <v>56.036624331008063</v>
      </c>
      <c r="I22" s="53">
        <f t="shared" si="5"/>
        <v>8.7707367237157001</v>
      </c>
      <c r="J22" s="58">
        <v>0</v>
      </c>
      <c r="K22" s="81">
        <v>20.11</v>
      </c>
      <c r="L22" s="67">
        <v>0</v>
      </c>
      <c r="M22" s="67">
        <v>0</v>
      </c>
      <c r="N22" s="67">
        <v>0</v>
      </c>
      <c r="O22" s="67">
        <v>0</v>
      </c>
      <c r="P22" s="72">
        <f t="shared" si="7"/>
        <v>0</v>
      </c>
      <c r="Q22" s="82">
        <f t="shared" si="8"/>
        <v>20.11</v>
      </c>
      <c r="R22" s="91">
        <v>30.57</v>
      </c>
      <c r="S22" s="84">
        <v>0</v>
      </c>
      <c r="T22" s="84">
        <v>0</v>
      </c>
      <c r="U22" s="84">
        <v>52.48</v>
      </c>
      <c r="V22" s="84">
        <v>0</v>
      </c>
      <c r="W22" s="84">
        <v>61.66</v>
      </c>
      <c r="X22" s="94">
        <f t="shared" si="9"/>
        <v>30.57</v>
      </c>
      <c r="Y22" s="95">
        <f t="shared" si="10"/>
        <v>114.13999999999999</v>
      </c>
      <c r="Z22" s="91">
        <v>13.2</v>
      </c>
      <c r="AA22" s="84">
        <v>0</v>
      </c>
      <c r="AB22" s="84">
        <v>0</v>
      </c>
      <c r="AC22" s="84">
        <v>92.61</v>
      </c>
      <c r="AD22" s="96">
        <f t="shared" si="11"/>
        <v>13.2</v>
      </c>
      <c r="AE22" s="52">
        <f t="shared" si="12"/>
        <v>92.61</v>
      </c>
      <c r="AF22" s="118">
        <v>0.40892540322580601</v>
      </c>
      <c r="AG22" s="117">
        <v>0.16034005376344099</v>
      </c>
      <c r="AH22" s="54">
        <v>8.3618113204898936</v>
      </c>
      <c r="AI22" s="63">
        <f t="shared" si="6"/>
        <v>8.4495977897609009</v>
      </c>
      <c r="AJ22" s="64">
        <v>125.07923067718347</v>
      </c>
      <c r="AK22" s="61">
        <v>107.83527612827459</v>
      </c>
      <c r="AL22" s="66">
        <v>86.606624331008064</v>
      </c>
      <c r="AM22" s="61">
        <v>176.55478602820105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72.14</v>
      </c>
      <c r="C23" s="51">
        <f t="shared" si="0"/>
        <v>20.252206243925102</v>
      </c>
      <c r="D23" s="52">
        <f t="shared" si="1"/>
        <v>63.211990747150182</v>
      </c>
      <c r="E23" s="59">
        <f t="shared" si="2"/>
        <v>-16.389659946236556</v>
      </c>
      <c r="F23" s="68">
        <v>213.93</v>
      </c>
      <c r="G23" s="52">
        <f t="shared" si="3"/>
        <v>133.57613489697914</v>
      </c>
      <c r="H23" s="52">
        <f t="shared" si="4"/>
        <v>63.899488350360627</v>
      </c>
      <c r="I23" s="53">
        <f t="shared" si="5"/>
        <v>9.5109770491706183</v>
      </c>
      <c r="J23" s="58">
        <v>0</v>
      </c>
      <c r="K23" s="81">
        <v>20.149999999999999</v>
      </c>
      <c r="L23" s="67">
        <v>0</v>
      </c>
      <c r="M23" s="67">
        <v>0</v>
      </c>
      <c r="N23" s="67">
        <v>0</v>
      </c>
      <c r="O23" s="67">
        <v>0</v>
      </c>
      <c r="P23" s="72">
        <f t="shared" si="7"/>
        <v>0</v>
      </c>
      <c r="Q23" s="82">
        <f t="shared" si="8"/>
        <v>20.149999999999999</v>
      </c>
      <c r="R23" s="91">
        <v>25.75</v>
      </c>
      <c r="S23" s="84">
        <v>0</v>
      </c>
      <c r="T23" s="84">
        <v>0</v>
      </c>
      <c r="U23" s="84">
        <v>52.74</v>
      </c>
      <c r="V23" s="84">
        <v>0</v>
      </c>
      <c r="W23" s="84">
        <v>62.9</v>
      </c>
      <c r="X23" s="94">
        <f t="shared" si="9"/>
        <v>25.75</v>
      </c>
      <c r="Y23" s="95">
        <f t="shared" si="10"/>
        <v>115.64</v>
      </c>
      <c r="Z23" s="91">
        <v>7.2</v>
      </c>
      <c r="AA23" s="84">
        <v>0</v>
      </c>
      <c r="AB23" s="84">
        <v>0</v>
      </c>
      <c r="AC23" s="84">
        <v>92.78</v>
      </c>
      <c r="AD23" s="96">
        <f t="shared" si="11"/>
        <v>7.2</v>
      </c>
      <c r="AE23" s="52">
        <f t="shared" si="12"/>
        <v>92.78</v>
      </c>
      <c r="AF23" s="118">
        <v>0.40892540322580601</v>
      </c>
      <c r="AG23" s="117">
        <v>0.16034005376344099</v>
      </c>
      <c r="AH23" s="54">
        <v>9.1020516459448118</v>
      </c>
      <c r="AI23" s="63">
        <v>3.6</v>
      </c>
      <c r="AJ23" s="64">
        <v>140.77613489697913</v>
      </c>
      <c r="AK23" s="61">
        <v>113.0322062439251</v>
      </c>
      <c r="AL23" s="66">
        <v>89.649488350360627</v>
      </c>
      <c r="AM23" s="61">
        <v>178.85199074715018</v>
      </c>
      <c r="AS23" s="121"/>
      <c r="BA23" s="42"/>
      <c r="BB23" s="42"/>
    </row>
    <row r="24" spans="1:54" ht="15.75" x14ac:dyDescent="0.25">
      <c r="A24" s="25">
        <v>16</v>
      </c>
      <c r="B24" s="69">
        <v>75.7</v>
      </c>
      <c r="C24" s="51">
        <f t="shared" si="0"/>
        <v>16.622477754246106</v>
      </c>
      <c r="D24" s="52">
        <f t="shared" si="1"/>
        <v>70.184127001848168</v>
      </c>
      <c r="E24" s="59">
        <f t="shared" si="2"/>
        <v>-11.10660475609431</v>
      </c>
      <c r="F24" s="68">
        <v>230.27</v>
      </c>
      <c r="G24" s="52">
        <f t="shared" si="3"/>
        <v>143.93940775891318</v>
      </c>
      <c r="H24" s="52">
        <f t="shared" si="4"/>
        <v>74.008440037757396</v>
      </c>
      <c r="I24" s="53">
        <f t="shared" si="5"/>
        <v>9.978757228873917</v>
      </c>
      <c r="J24" s="58">
        <v>0</v>
      </c>
      <c r="K24" s="81">
        <v>20.05</v>
      </c>
      <c r="L24" s="67">
        <v>0</v>
      </c>
      <c r="M24" s="67">
        <v>0</v>
      </c>
      <c r="N24" s="67">
        <v>0</v>
      </c>
      <c r="O24" s="67">
        <v>0</v>
      </c>
      <c r="P24" s="72">
        <f t="shared" si="7"/>
        <v>0</v>
      </c>
      <c r="Q24" s="82">
        <f t="shared" si="8"/>
        <v>20.05</v>
      </c>
      <c r="R24" s="91">
        <v>21.72</v>
      </c>
      <c r="S24" s="84">
        <v>0</v>
      </c>
      <c r="T24" s="84">
        <v>0</v>
      </c>
      <c r="U24" s="84">
        <v>53.02</v>
      </c>
      <c r="V24" s="84">
        <v>0</v>
      </c>
      <c r="W24" s="84">
        <v>61.32</v>
      </c>
      <c r="X24" s="94">
        <f t="shared" si="9"/>
        <v>21.72</v>
      </c>
      <c r="Y24" s="95">
        <f t="shared" si="10"/>
        <v>114.34</v>
      </c>
      <c r="Z24" s="91">
        <v>2.6</v>
      </c>
      <c r="AA24" s="84">
        <v>0</v>
      </c>
      <c r="AB24" s="84">
        <v>0</v>
      </c>
      <c r="AC24" s="84">
        <v>94.82</v>
      </c>
      <c r="AD24" s="96">
        <f t="shared" si="11"/>
        <v>2.6</v>
      </c>
      <c r="AE24" s="52">
        <f t="shared" si="12"/>
        <v>94.82</v>
      </c>
      <c r="AF24" s="118">
        <v>0.40892540322580601</v>
      </c>
      <c r="AG24" s="117">
        <v>0.16034005376344099</v>
      </c>
      <c r="AH24" s="54">
        <v>9.5698318256481105</v>
      </c>
      <c r="AI24" s="63">
        <f t="shared" si="6"/>
        <v>8.7830551901422496</v>
      </c>
      <c r="AJ24" s="64">
        <v>146.53940775891317</v>
      </c>
      <c r="AK24" s="61">
        <v>111.4424777542461</v>
      </c>
      <c r="AL24" s="66">
        <v>95.728440037757395</v>
      </c>
      <c r="AM24" s="61">
        <v>184.52412700184817</v>
      </c>
      <c r="AS24" s="121"/>
      <c r="BA24" s="42"/>
      <c r="BB24" s="42"/>
    </row>
    <row r="25" spans="1:54" ht="15.75" x14ac:dyDescent="0.25">
      <c r="A25" s="25">
        <v>17</v>
      </c>
      <c r="B25" s="69">
        <v>66.3</v>
      </c>
      <c r="C25" s="51">
        <f t="shared" si="0"/>
        <v>17.209809298172203</v>
      </c>
      <c r="D25" s="52">
        <f t="shared" si="1"/>
        <v>60.452418296505897</v>
      </c>
      <c r="E25" s="59">
        <f t="shared" si="2"/>
        <v>-11.362227594678114</v>
      </c>
      <c r="F25" s="68">
        <v>248.07</v>
      </c>
      <c r="G25" s="52">
        <f t="shared" si="3"/>
        <v>148.88690206291344</v>
      </c>
      <c r="H25" s="52">
        <f t="shared" si="4"/>
        <v>88.271707450280061</v>
      </c>
      <c r="I25" s="53">
        <f t="shared" si="5"/>
        <v>10.167997296678356</v>
      </c>
      <c r="J25" s="58">
        <v>0</v>
      </c>
      <c r="K25" s="81">
        <v>20.05</v>
      </c>
      <c r="L25" s="67">
        <v>0</v>
      </c>
      <c r="M25" s="67">
        <v>0</v>
      </c>
      <c r="N25" s="67">
        <v>0</v>
      </c>
      <c r="O25" s="67">
        <v>0</v>
      </c>
      <c r="P25" s="72">
        <f t="shared" si="7"/>
        <v>0</v>
      </c>
      <c r="Q25" s="82">
        <f t="shared" si="8"/>
        <v>20.05</v>
      </c>
      <c r="R25" s="91">
        <v>8.9</v>
      </c>
      <c r="S25" s="84">
        <v>0</v>
      </c>
      <c r="T25" s="84">
        <v>0</v>
      </c>
      <c r="U25" s="84">
        <v>53.17</v>
      </c>
      <c r="V25" s="84">
        <v>0</v>
      </c>
      <c r="W25" s="84">
        <v>62.1</v>
      </c>
      <c r="X25" s="94">
        <f t="shared" si="9"/>
        <v>8.9</v>
      </c>
      <c r="Y25" s="95">
        <f t="shared" si="10"/>
        <v>115.27000000000001</v>
      </c>
      <c r="Z25" s="91">
        <v>1</v>
      </c>
      <c r="AA25" s="84">
        <v>0</v>
      </c>
      <c r="AB25" s="84">
        <v>0</v>
      </c>
      <c r="AC25" s="84">
        <v>94.16</v>
      </c>
      <c r="AD25" s="96">
        <f t="shared" si="11"/>
        <v>1</v>
      </c>
      <c r="AE25" s="52">
        <f t="shared" si="12"/>
        <v>94.16</v>
      </c>
      <c r="AF25" s="118">
        <v>0.40892540322580601</v>
      </c>
      <c r="AG25" s="117">
        <v>0.16034005376344099</v>
      </c>
      <c r="AH25" s="54">
        <v>9.7590718934525498</v>
      </c>
      <c r="AI25" s="63">
        <f t="shared" si="6"/>
        <v>8.5274323515584456</v>
      </c>
      <c r="AJ25" s="64">
        <v>149.88690206291344</v>
      </c>
      <c r="AK25" s="61">
        <v>111.3698092981722</v>
      </c>
      <c r="AL25" s="66">
        <v>97.171707450280067</v>
      </c>
      <c r="AM25" s="61">
        <v>175.72241829650591</v>
      </c>
      <c r="AS25" s="121"/>
      <c r="BA25" s="42"/>
      <c r="BB25" s="42"/>
    </row>
    <row r="26" spans="1:54" ht="15.75" x14ac:dyDescent="0.25">
      <c r="A26" s="25">
        <v>18</v>
      </c>
      <c r="B26" s="69">
        <v>59.22</v>
      </c>
      <c r="C26" s="51">
        <f t="shared" si="0"/>
        <v>11.776493772641047</v>
      </c>
      <c r="D26" s="52">
        <f t="shared" si="1"/>
        <v>59.022042075413026</v>
      </c>
      <c r="E26" s="59">
        <f t="shared" si="2"/>
        <v>-11.578535848054088</v>
      </c>
      <c r="F26" s="68">
        <v>245.17</v>
      </c>
      <c r="G26" s="52">
        <f t="shared" si="3"/>
        <v>147.83483382963749</v>
      </c>
      <c r="H26" s="52">
        <f t="shared" si="4"/>
        <v>87.872171503081688</v>
      </c>
      <c r="I26" s="53">
        <f t="shared" si="5"/>
        <v>9.7195971315452745</v>
      </c>
      <c r="J26" s="58">
        <v>0</v>
      </c>
      <c r="K26" s="81">
        <v>20.100000000000001</v>
      </c>
      <c r="L26" s="67">
        <v>0</v>
      </c>
      <c r="M26" s="67">
        <v>0</v>
      </c>
      <c r="N26" s="67">
        <v>0</v>
      </c>
      <c r="O26" s="67">
        <v>0</v>
      </c>
      <c r="P26" s="72">
        <f t="shared" si="7"/>
        <v>0</v>
      </c>
      <c r="Q26" s="82">
        <f t="shared" si="8"/>
        <v>20.100000000000001</v>
      </c>
      <c r="R26" s="91">
        <v>0</v>
      </c>
      <c r="S26" s="84">
        <v>0</v>
      </c>
      <c r="T26" s="84">
        <v>0</v>
      </c>
      <c r="U26" s="84">
        <v>55.95</v>
      </c>
      <c r="V26" s="84">
        <v>0</v>
      </c>
      <c r="W26" s="84">
        <v>62.24</v>
      </c>
      <c r="X26" s="94">
        <f t="shared" si="9"/>
        <v>0</v>
      </c>
      <c r="Y26" s="95">
        <f t="shared" si="10"/>
        <v>118.19</v>
      </c>
      <c r="Z26" s="91">
        <v>0</v>
      </c>
      <c r="AA26" s="84">
        <v>0</v>
      </c>
      <c r="AB26" s="84">
        <v>0</v>
      </c>
      <c r="AC26" s="84">
        <v>92.33</v>
      </c>
      <c r="AD26" s="96">
        <f t="shared" si="11"/>
        <v>0</v>
      </c>
      <c r="AE26" s="52">
        <f t="shared" si="12"/>
        <v>92.33</v>
      </c>
      <c r="AF26" s="118">
        <v>0.40892540322580601</v>
      </c>
      <c r="AG26" s="117">
        <v>0.16034005376344099</v>
      </c>
      <c r="AH26" s="54">
        <v>9.310671728319468</v>
      </c>
      <c r="AI26" s="63">
        <f t="shared" si="6"/>
        <v>8.3611240981824722</v>
      </c>
      <c r="AJ26" s="64">
        <v>147.83483382963749</v>
      </c>
      <c r="AK26" s="61">
        <v>104.10649377264104</v>
      </c>
      <c r="AL26" s="128">
        <v>87.872171503081688</v>
      </c>
      <c r="AM26" s="61">
        <v>177.21204207541302</v>
      </c>
      <c r="AS26" s="121"/>
      <c r="BA26" s="42"/>
      <c r="BB26" s="42"/>
    </row>
    <row r="27" spans="1:54" ht="15.75" x14ac:dyDescent="0.25">
      <c r="A27" s="25">
        <v>19</v>
      </c>
      <c r="B27" s="69">
        <v>81.89</v>
      </c>
      <c r="C27" s="51">
        <f t="shared" si="0"/>
        <v>35.578241547210922</v>
      </c>
      <c r="D27" s="52">
        <f t="shared" si="1"/>
        <v>57.052501220939433</v>
      </c>
      <c r="E27" s="59">
        <f t="shared" si="2"/>
        <v>-10.740742768150334</v>
      </c>
      <c r="F27" s="68">
        <v>273.97000000000003</v>
      </c>
      <c r="G27" s="52">
        <f t="shared" si="3"/>
        <v>170.00242696861213</v>
      </c>
      <c r="H27" s="52">
        <f t="shared" si="4"/>
        <v>93.410187933832589</v>
      </c>
      <c r="I27" s="53">
        <f t="shared" si="5"/>
        <v>10.813997509559382</v>
      </c>
      <c r="J27" s="58">
        <v>0</v>
      </c>
      <c r="K27" s="81">
        <v>19.97</v>
      </c>
      <c r="L27" s="67">
        <v>0</v>
      </c>
      <c r="M27" s="67">
        <v>0</v>
      </c>
      <c r="N27" s="67">
        <v>0</v>
      </c>
      <c r="O27" s="67">
        <v>0</v>
      </c>
      <c r="P27" s="72">
        <f t="shared" si="7"/>
        <v>0</v>
      </c>
      <c r="Q27" s="82">
        <f t="shared" si="8"/>
        <v>19.97</v>
      </c>
      <c r="R27" s="91">
        <v>0</v>
      </c>
      <c r="S27" s="84">
        <v>0</v>
      </c>
      <c r="T27" s="84">
        <v>0</v>
      </c>
      <c r="U27" s="84">
        <v>59.96</v>
      </c>
      <c r="V27" s="84">
        <v>0</v>
      </c>
      <c r="W27" s="84">
        <v>61.88</v>
      </c>
      <c r="X27" s="94">
        <f t="shared" si="9"/>
        <v>0</v>
      </c>
      <c r="Y27" s="95">
        <f t="shared" si="10"/>
        <v>121.84</v>
      </c>
      <c r="Z27" s="91">
        <v>0</v>
      </c>
      <c r="AA27" s="84">
        <v>0</v>
      </c>
      <c r="AB27" s="84">
        <v>0</v>
      </c>
      <c r="AC27" s="84">
        <v>91.42</v>
      </c>
      <c r="AD27" s="96">
        <f t="shared" si="11"/>
        <v>0</v>
      </c>
      <c r="AE27" s="52">
        <f t="shared" si="12"/>
        <v>91.42</v>
      </c>
      <c r="AF27" s="118">
        <v>0.40892540322580601</v>
      </c>
      <c r="AG27" s="117">
        <v>0.16034005376344099</v>
      </c>
      <c r="AH27" s="54">
        <v>10.405072106333575</v>
      </c>
      <c r="AI27" s="63">
        <f t="shared" si="6"/>
        <v>9.0689171780862239</v>
      </c>
      <c r="AJ27" s="64">
        <v>170.00242696861213</v>
      </c>
      <c r="AK27" s="61">
        <v>126.99824154721092</v>
      </c>
      <c r="AL27" s="128">
        <v>93.410187933832589</v>
      </c>
      <c r="AM27" s="61">
        <v>178.89250122093944</v>
      </c>
      <c r="AS27" s="121"/>
      <c r="BA27" s="42"/>
      <c r="BB27" s="42"/>
    </row>
    <row r="28" spans="1:54" ht="15.75" x14ac:dyDescent="0.25">
      <c r="A28" s="25">
        <v>20</v>
      </c>
      <c r="B28" s="69">
        <v>49.3</v>
      </c>
      <c r="C28" s="51">
        <f t="shared" si="0"/>
        <v>29.362081691307893</v>
      </c>
      <c r="D28" s="52">
        <f t="shared" si="1"/>
        <v>30.927565461170445</v>
      </c>
      <c r="E28" s="59">
        <f t="shared" si="2"/>
        <v>-10.989647152478334</v>
      </c>
      <c r="F28" s="68">
        <v>268.13</v>
      </c>
      <c r="G28" s="52">
        <f t="shared" si="3"/>
        <v>163.32210995593093</v>
      </c>
      <c r="H28" s="52">
        <f t="shared" si="4"/>
        <v>94.472423172248043</v>
      </c>
      <c r="I28" s="53">
        <f t="shared" si="5"/>
        <v>10.592077439474041</v>
      </c>
      <c r="J28" s="58">
        <v>0</v>
      </c>
      <c r="K28" s="81">
        <v>19.97</v>
      </c>
      <c r="L28" s="67">
        <v>0</v>
      </c>
      <c r="M28" s="67">
        <v>0</v>
      </c>
      <c r="N28" s="67">
        <v>0</v>
      </c>
      <c r="O28" s="67">
        <v>0</v>
      </c>
      <c r="P28" s="72">
        <f t="shared" si="7"/>
        <v>0</v>
      </c>
      <c r="Q28" s="82">
        <f t="shared" si="8"/>
        <v>19.97</v>
      </c>
      <c r="R28" s="91">
        <v>0</v>
      </c>
      <c r="S28" s="84">
        <v>0</v>
      </c>
      <c r="T28" s="84">
        <v>0</v>
      </c>
      <c r="U28" s="84">
        <v>70.959999999999994</v>
      </c>
      <c r="V28" s="84">
        <v>0</v>
      </c>
      <c r="W28" s="84">
        <v>62.7</v>
      </c>
      <c r="X28" s="94">
        <f t="shared" si="9"/>
        <v>0</v>
      </c>
      <c r="Y28" s="95">
        <f t="shared" si="10"/>
        <v>133.66</v>
      </c>
      <c r="Z28" s="91">
        <v>0</v>
      </c>
      <c r="AA28" s="84">
        <v>0</v>
      </c>
      <c r="AB28" s="84">
        <v>0</v>
      </c>
      <c r="AC28" s="84">
        <v>103.3</v>
      </c>
      <c r="AD28" s="96">
        <f t="shared" si="11"/>
        <v>0</v>
      </c>
      <c r="AE28" s="52">
        <f t="shared" si="12"/>
        <v>103.3</v>
      </c>
      <c r="AF28" s="118">
        <v>0.40892540322580601</v>
      </c>
      <c r="AG28" s="117">
        <v>0.16034005376344099</v>
      </c>
      <c r="AH28" s="54">
        <v>10.183152036248234</v>
      </c>
      <c r="AI28" s="63">
        <f t="shared" si="6"/>
        <v>8.8200127937582238</v>
      </c>
      <c r="AJ28" s="64">
        <v>163.32210995593093</v>
      </c>
      <c r="AK28" s="61">
        <v>132.66208169130789</v>
      </c>
      <c r="AL28" s="128">
        <v>94.472423172248043</v>
      </c>
      <c r="AM28" s="61">
        <v>164.58756546117044</v>
      </c>
      <c r="AS28" s="121"/>
      <c r="BA28" s="42"/>
      <c r="BB28" s="42"/>
    </row>
    <row r="29" spans="1:54" ht="15.75" x14ac:dyDescent="0.25">
      <c r="A29" s="25">
        <v>21</v>
      </c>
      <c r="B29" s="69">
        <v>45.03</v>
      </c>
      <c r="C29" s="51">
        <f t="shared" si="0"/>
        <v>14.366366564895301</v>
      </c>
      <c r="D29" s="52">
        <f t="shared" si="1"/>
        <v>41.789710969310477</v>
      </c>
      <c r="E29" s="59">
        <f t="shared" si="2"/>
        <v>-11.126077534205777</v>
      </c>
      <c r="F29" s="68">
        <v>263.27</v>
      </c>
      <c r="G29" s="52">
        <f t="shared" si="3"/>
        <v>161.80131469119601</v>
      </c>
      <c r="H29" s="52">
        <f t="shared" si="4"/>
        <v>91.317896900408826</v>
      </c>
      <c r="I29" s="53">
        <f t="shared" si="5"/>
        <v>10.407397378777764</v>
      </c>
      <c r="J29" s="58">
        <v>0</v>
      </c>
      <c r="K29" s="81">
        <v>19.96</v>
      </c>
      <c r="L29" s="67">
        <v>0</v>
      </c>
      <c r="M29" s="67">
        <v>0</v>
      </c>
      <c r="N29" s="67">
        <v>0</v>
      </c>
      <c r="O29" s="67">
        <v>0</v>
      </c>
      <c r="P29" s="72">
        <f t="shared" si="7"/>
        <v>0</v>
      </c>
      <c r="Q29" s="82">
        <f t="shared" si="8"/>
        <v>19.96</v>
      </c>
      <c r="R29" s="91">
        <v>0</v>
      </c>
      <c r="S29" s="84">
        <v>0</v>
      </c>
      <c r="T29" s="84">
        <v>0</v>
      </c>
      <c r="U29" s="84">
        <v>71.209999999999994</v>
      </c>
      <c r="V29" s="84">
        <v>0</v>
      </c>
      <c r="W29" s="84">
        <v>63.29</v>
      </c>
      <c r="X29" s="94">
        <f t="shared" si="9"/>
        <v>0</v>
      </c>
      <c r="Y29" s="95">
        <f t="shared" si="10"/>
        <v>134.5</v>
      </c>
      <c r="Z29" s="91">
        <v>0</v>
      </c>
      <c r="AA29" s="84">
        <v>0</v>
      </c>
      <c r="AB29" s="84">
        <v>0</v>
      </c>
      <c r="AC29" s="84">
        <v>101.51</v>
      </c>
      <c r="AD29" s="96">
        <f t="shared" si="11"/>
        <v>0</v>
      </c>
      <c r="AE29" s="52">
        <f t="shared" si="12"/>
        <v>101.51</v>
      </c>
      <c r="AF29" s="118">
        <v>0.40892540322580601</v>
      </c>
      <c r="AG29" s="117">
        <v>0.16034005376344099</v>
      </c>
      <c r="AH29" s="54">
        <v>9.9984719755519578</v>
      </c>
      <c r="AI29" s="63">
        <f t="shared" si="6"/>
        <v>8.6735824120307825</v>
      </c>
      <c r="AJ29" s="64">
        <v>161.80131469119601</v>
      </c>
      <c r="AK29" s="61">
        <v>115.87636656489531</v>
      </c>
      <c r="AL29" s="128">
        <v>91.317896900408826</v>
      </c>
      <c r="AM29" s="61">
        <v>176.28971096931048</v>
      </c>
      <c r="AS29" s="121"/>
      <c r="BA29" s="42"/>
      <c r="BB29" s="42"/>
    </row>
    <row r="30" spans="1:54" ht="15.75" x14ac:dyDescent="0.25">
      <c r="A30" s="25">
        <v>22</v>
      </c>
      <c r="B30" s="69">
        <v>44.08</v>
      </c>
      <c r="C30" s="51">
        <f t="shared" si="0"/>
        <v>12.906066066817473</v>
      </c>
      <c r="D30" s="52">
        <f t="shared" si="1"/>
        <v>42.435690417640899</v>
      </c>
      <c r="E30" s="59">
        <f t="shared" si="2"/>
        <v>-11.261756484458381</v>
      </c>
      <c r="F30" s="68">
        <v>265.81</v>
      </c>
      <c r="G30" s="52">
        <f t="shared" si="3"/>
        <v>162.13871730416432</v>
      </c>
      <c r="H30" s="52">
        <f t="shared" si="4"/>
        <v>93.423975097519246</v>
      </c>
      <c r="I30" s="53">
        <f t="shared" si="5"/>
        <v>10.503917410776717</v>
      </c>
      <c r="J30" s="58">
        <v>0</v>
      </c>
      <c r="K30" s="81">
        <v>20.079999999999998</v>
      </c>
      <c r="L30" s="67">
        <v>0</v>
      </c>
      <c r="M30" s="67">
        <v>0</v>
      </c>
      <c r="N30" s="67">
        <v>0</v>
      </c>
      <c r="O30" s="67">
        <v>0</v>
      </c>
      <c r="P30" s="72">
        <f t="shared" si="7"/>
        <v>0</v>
      </c>
      <c r="Q30" s="82">
        <f t="shared" si="8"/>
        <v>20.079999999999998</v>
      </c>
      <c r="R30" s="91">
        <v>0</v>
      </c>
      <c r="S30" s="84">
        <v>0</v>
      </c>
      <c r="T30" s="84">
        <v>0</v>
      </c>
      <c r="U30" s="84">
        <v>70.2</v>
      </c>
      <c r="V30" s="84">
        <v>0</v>
      </c>
      <c r="W30" s="84">
        <v>63.11</v>
      </c>
      <c r="X30" s="94">
        <f t="shared" si="9"/>
        <v>0</v>
      </c>
      <c r="Y30" s="95">
        <f t="shared" si="10"/>
        <v>133.31</v>
      </c>
      <c r="Z30" s="91">
        <v>0</v>
      </c>
      <c r="AA30" s="84">
        <v>0</v>
      </c>
      <c r="AB30" s="84">
        <v>0</v>
      </c>
      <c r="AC30" s="84">
        <v>102.97</v>
      </c>
      <c r="AD30" s="96">
        <f t="shared" si="11"/>
        <v>0</v>
      </c>
      <c r="AE30" s="52">
        <f t="shared" si="12"/>
        <v>102.97</v>
      </c>
      <c r="AF30" s="118">
        <v>0.40892540322580601</v>
      </c>
      <c r="AG30" s="117">
        <v>0.16034005376344099</v>
      </c>
      <c r="AH30" s="54">
        <v>10.094992007550911</v>
      </c>
      <c r="AI30" s="63">
        <f t="shared" si="6"/>
        <v>8.6579034617781758</v>
      </c>
      <c r="AJ30" s="64">
        <v>162.13871730416432</v>
      </c>
      <c r="AK30" s="61">
        <v>115.87606606681747</v>
      </c>
      <c r="AL30" s="128">
        <v>93.423975097519246</v>
      </c>
      <c r="AM30" s="61">
        <v>175.7456904176409</v>
      </c>
      <c r="AS30" s="121"/>
      <c r="BA30" s="42"/>
      <c r="BB30" s="42"/>
    </row>
    <row r="31" spans="1:54" ht="15.75" x14ac:dyDescent="0.25">
      <c r="A31" s="25">
        <v>23</v>
      </c>
      <c r="B31" s="69">
        <v>41.33</v>
      </c>
      <c r="C31" s="51">
        <f t="shared" si="0"/>
        <v>10.087058598479032</v>
      </c>
      <c r="D31" s="52">
        <f t="shared" si="1"/>
        <v>42.545369673617841</v>
      </c>
      <c r="E31" s="59">
        <f t="shared" si="2"/>
        <v>-11.30242827209684</v>
      </c>
      <c r="F31" s="68">
        <v>260.39999999999998</v>
      </c>
      <c r="G31" s="52">
        <f t="shared" si="3"/>
        <v>160.08892337610993</v>
      </c>
      <c r="H31" s="52">
        <f t="shared" si="4"/>
        <v>90.269347281142075</v>
      </c>
      <c r="I31" s="53">
        <f t="shared" si="5"/>
        <v>10.298337341869859</v>
      </c>
      <c r="J31" s="58">
        <v>0</v>
      </c>
      <c r="K31" s="81">
        <v>20</v>
      </c>
      <c r="L31" s="67">
        <v>0</v>
      </c>
      <c r="M31" s="67">
        <v>0</v>
      </c>
      <c r="N31" s="67">
        <v>0</v>
      </c>
      <c r="O31" s="67">
        <v>0</v>
      </c>
      <c r="P31" s="72">
        <f t="shared" si="7"/>
        <v>0</v>
      </c>
      <c r="Q31" s="82">
        <f t="shared" si="8"/>
        <v>20</v>
      </c>
      <c r="R31" s="91">
        <v>0</v>
      </c>
      <c r="S31" s="84">
        <v>0</v>
      </c>
      <c r="T31" s="84">
        <v>0</v>
      </c>
      <c r="U31" s="84">
        <v>70.739999999999995</v>
      </c>
      <c r="V31" s="84">
        <v>0</v>
      </c>
      <c r="W31" s="84">
        <v>62.68</v>
      </c>
      <c r="X31" s="94">
        <f t="shared" si="9"/>
        <v>0</v>
      </c>
      <c r="Y31" s="95">
        <f t="shared" si="10"/>
        <v>133.41999999999999</v>
      </c>
      <c r="Z31" s="91">
        <v>0</v>
      </c>
      <c r="AA31" s="84">
        <v>0</v>
      </c>
      <c r="AB31" s="84">
        <v>0</v>
      </c>
      <c r="AC31" s="84">
        <v>101.38</v>
      </c>
      <c r="AD31" s="96">
        <f t="shared" si="11"/>
        <v>0</v>
      </c>
      <c r="AE31" s="52">
        <f t="shared" si="12"/>
        <v>101.38</v>
      </c>
      <c r="AF31" s="118">
        <v>0.40892540322580601</v>
      </c>
      <c r="AG31" s="117">
        <v>0.16034005376344099</v>
      </c>
      <c r="AH31" s="54">
        <v>9.8894119386440522</v>
      </c>
      <c r="AI31" s="63">
        <f t="shared" si="6"/>
        <v>8.5372316741397185</v>
      </c>
      <c r="AJ31" s="64">
        <v>160.08892337610993</v>
      </c>
      <c r="AK31" s="61">
        <v>111.46705859847903</v>
      </c>
      <c r="AL31" s="128">
        <v>90.269347281142075</v>
      </c>
      <c r="AM31" s="61">
        <v>175.96536967361783</v>
      </c>
      <c r="AS31" s="121"/>
      <c r="BA31" s="42"/>
      <c r="BB31" s="42"/>
    </row>
    <row r="32" spans="1:54" ht="16.5" thickBot="1" x14ac:dyDescent="0.3">
      <c r="A32" s="26">
        <v>24</v>
      </c>
      <c r="B32" s="70">
        <v>33.619999999999997</v>
      </c>
      <c r="C32" s="55">
        <f t="shared" si="0"/>
        <v>9.094240808457144</v>
      </c>
      <c r="D32" s="52">
        <f t="shared" si="1"/>
        <v>36.062166417845731</v>
      </c>
      <c r="E32" s="59">
        <f t="shared" si="2"/>
        <v>-11.536407226302853</v>
      </c>
      <c r="F32" s="71">
        <v>251.69</v>
      </c>
      <c r="G32" s="56">
        <f t="shared" si="3"/>
        <v>154.84595189768271</v>
      </c>
      <c r="H32" s="52">
        <f t="shared" si="4"/>
        <v>87.133295793412302</v>
      </c>
      <c r="I32" s="53">
        <f t="shared" si="5"/>
        <v>9.9673572247035729</v>
      </c>
      <c r="J32" s="58">
        <v>0</v>
      </c>
      <c r="K32" s="81">
        <v>19.940000000000001</v>
      </c>
      <c r="L32" s="67">
        <v>0</v>
      </c>
      <c r="M32" s="67">
        <v>0</v>
      </c>
      <c r="N32" s="67">
        <v>0</v>
      </c>
      <c r="O32" s="67">
        <v>0</v>
      </c>
      <c r="P32" s="72">
        <f t="shared" si="7"/>
        <v>0</v>
      </c>
      <c r="Q32" s="82">
        <f t="shared" si="8"/>
        <v>19.940000000000001</v>
      </c>
      <c r="R32" s="91">
        <v>0</v>
      </c>
      <c r="S32" s="84">
        <v>0</v>
      </c>
      <c r="T32" s="84">
        <v>0</v>
      </c>
      <c r="U32" s="84">
        <v>71</v>
      </c>
      <c r="V32" s="84">
        <v>0</v>
      </c>
      <c r="W32" s="84">
        <v>62.43</v>
      </c>
      <c r="X32" s="94">
        <f t="shared" si="9"/>
        <v>0</v>
      </c>
      <c r="Y32" s="95">
        <f t="shared" si="10"/>
        <v>133.43</v>
      </c>
      <c r="Z32" s="92">
        <v>0</v>
      </c>
      <c r="AA32" s="93">
        <v>0</v>
      </c>
      <c r="AB32" s="93">
        <v>0</v>
      </c>
      <c r="AC32" s="93">
        <v>98.64</v>
      </c>
      <c r="AD32" s="96">
        <f t="shared" si="11"/>
        <v>0</v>
      </c>
      <c r="AE32" s="52">
        <f t="shared" si="12"/>
        <v>98.64</v>
      </c>
      <c r="AF32" s="118">
        <v>0.40892540322580601</v>
      </c>
      <c r="AG32" s="117">
        <v>0.16034005376344099</v>
      </c>
      <c r="AH32" s="54">
        <v>9.5584318214777664</v>
      </c>
      <c r="AI32" s="63">
        <f t="shared" si="6"/>
        <v>8.2432527199337073</v>
      </c>
      <c r="AJ32" s="65">
        <v>154.84595189768271</v>
      </c>
      <c r="AK32" s="62">
        <v>107.73424080845714</v>
      </c>
      <c r="AL32" s="129">
        <v>87.133295793412302</v>
      </c>
      <c r="AM32" s="62">
        <v>169.49216641784574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81.89</v>
      </c>
      <c r="C33" s="40">
        <f t="shared" ref="C33:AE33" si="13">MAX(C9:C32)</f>
        <v>35.578241547210922</v>
      </c>
      <c r="D33" s="40">
        <f t="shared" si="13"/>
        <v>70.184127001848168</v>
      </c>
      <c r="E33" s="40">
        <f t="shared" si="13"/>
        <v>-10.740742768150334</v>
      </c>
      <c r="F33" s="40">
        <f t="shared" si="13"/>
        <v>273.97000000000003</v>
      </c>
      <c r="G33" s="40">
        <f t="shared" si="13"/>
        <v>170.00242696861213</v>
      </c>
      <c r="H33" s="40">
        <f t="shared" si="13"/>
        <v>94.472423172248043</v>
      </c>
      <c r="I33" s="40">
        <f t="shared" si="13"/>
        <v>10.813997509559382</v>
      </c>
      <c r="J33" s="40">
        <f t="shared" si="13"/>
        <v>0</v>
      </c>
      <c r="K33" s="40">
        <f t="shared" si="13"/>
        <v>20.440000000000001</v>
      </c>
      <c r="L33" s="40">
        <f t="shared" si="13"/>
        <v>0</v>
      </c>
      <c r="M33" s="40">
        <f t="shared" si="13"/>
        <v>0</v>
      </c>
      <c r="N33" s="40">
        <f t="shared" si="13"/>
        <v>0</v>
      </c>
      <c r="O33" s="40">
        <f t="shared" si="13"/>
        <v>0</v>
      </c>
      <c r="P33" s="40">
        <f t="shared" si="13"/>
        <v>0</v>
      </c>
      <c r="Q33" s="40">
        <f t="shared" si="13"/>
        <v>20.440000000000001</v>
      </c>
      <c r="R33" s="40">
        <f t="shared" si="13"/>
        <v>31.34</v>
      </c>
      <c r="S33" s="40">
        <f t="shared" si="13"/>
        <v>0</v>
      </c>
      <c r="T33" s="40">
        <f t="shared" si="13"/>
        <v>0</v>
      </c>
      <c r="U33" s="40">
        <f t="shared" si="13"/>
        <v>71.209999999999994</v>
      </c>
      <c r="V33" s="40">
        <f t="shared" si="13"/>
        <v>0</v>
      </c>
      <c r="W33" s="40">
        <f t="shared" si="13"/>
        <v>63.98</v>
      </c>
      <c r="X33" s="40">
        <f t="shared" si="13"/>
        <v>31.34</v>
      </c>
      <c r="Y33" s="40">
        <f t="shared" si="13"/>
        <v>134.5</v>
      </c>
      <c r="Z33" s="40">
        <f>MAX(Z9:Z32)</f>
        <v>15.3</v>
      </c>
      <c r="AA33" s="40">
        <f>MAX(AA9:AA32)</f>
        <v>0</v>
      </c>
      <c r="AB33" s="40">
        <f>MAX(AB9:AB32)</f>
        <v>0</v>
      </c>
      <c r="AC33" s="40">
        <f t="shared" si="13"/>
        <v>103.3</v>
      </c>
      <c r="AD33" s="40">
        <f t="shared" si="13"/>
        <v>15.3</v>
      </c>
      <c r="AE33" s="40">
        <f t="shared" si="13"/>
        <v>103.3</v>
      </c>
      <c r="AF33" s="40">
        <f t="shared" ref="AF33:AM33" si="14">MAX(AF9:AF32)</f>
        <v>0.40892540322580601</v>
      </c>
      <c r="AG33" s="40">
        <f t="shared" si="14"/>
        <v>0.16034005376344099</v>
      </c>
      <c r="AH33" s="40">
        <f t="shared" si="14"/>
        <v>10.405072106333575</v>
      </c>
      <c r="AI33" s="40">
        <f t="shared" si="14"/>
        <v>9.0689171780862239</v>
      </c>
      <c r="AJ33" s="40">
        <f t="shared" si="14"/>
        <v>170.00242696861213</v>
      </c>
      <c r="AK33" s="40">
        <f t="shared" si="14"/>
        <v>132.66208169130789</v>
      </c>
      <c r="AL33" s="40">
        <f t="shared" si="14"/>
        <v>97.171707450280067</v>
      </c>
      <c r="AM33" s="130">
        <f t="shared" si="14"/>
        <v>184.52412700184817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52.122653061224469</v>
      </c>
      <c r="C34" s="41">
        <f t="shared" ref="C34:AE34" si="15">AVERAGE(C9:C33,C9:C32)</f>
        <v>15.277582001743873</v>
      </c>
      <c r="D34" s="41">
        <f t="shared" si="15"/>
        <v>48.744390702657022</v>
      </c>
      <c r="E34" s="41">
        <f t="shared" si="15"/>
        <v>-11.838080870307303</v>
      </c>
      <c r="F34" s="41">
        <f t="shared" si="15"/>
        <v>229.38918367346935</v>
      </c>
      <c r="G34" s="41">
        <f t="shared" si="15"/>
        <v>139.64867697633753</v>
      </c>
      <c r="H34" s="41">
        <f t="shared" si="15"/>
        <v>77.222143168447943</v>
      </c>
      <c r="I34" s="41">
        <f t="shared" si="15"/>
        <v>9.478273745763266</v>
      </c>
      <c r="J34" s="41">
        <f t="shared" si="15"/>
        <v>0</v>
      </c>
      <c r="K34" s="41">
        <f t="shared" si="15"/>
        <v>20.076734693877562</v>
      </c>
      <c r="L34" s="41">
        <f t="shared" si="15"/>
        <v>0</v>
      </c>
      <c r="M34" s="41">
        <f t="shared" si="15"/>
        <v>0</v>
      </c>
      <c r="N34" s="41">
        <f t="shared" si="15"/>
        <v>0</v>
      </c>
      <c r="O34" s="41">
        <f t="shared" si="15"/>
        <v>0</v>
      </c>
      <c r="P34" s="41">
        <f t="shared" si="15"/>
        <v>0</v>
      </c>
      <c r="Q34" s="41">
        <f t="shared" si="15"/>
        <v>20.076734693877562</v>
      </c>
      <c r="R34" s="41">
        <f t="shared" si="15"/>
        <v>10.069795918367346</v>
      </c>
      <c r="S34" s="41">
        <f t="shared" si="15"/>
        <v>0</v>
      </c>
      <c r="T34" s="41">
        <f t="shared" si="15"/>
        <v>0</v>
      </c>
      <c r="U34" s="41">
        <f t="shared" si="15"/>
        <v>57.827142857142853</v>
      </c>
      <c r="V34" s="41">
        <f t="shared" si="15"/>
        <v>0</v>
      </c>
      <c r="W34" s="41">
        <f t="shared" si="15"/>
        <v>62.746938775510195</v>
      </c>
      <c r="X34" s="41">
        <f t="shared" si="15"/>
        <v>10.069795918367346</v>
      </c>
      <c r="Y34" s="41">
        <f t="shared" si="15"/>
        <v>120.56000000000003</v>
      </c>
      <c r="Z34" s="41">
        <f>AVERAGE(Z9:Z33,Z9:Z32)</f>
        <v>3.6306122448979594</v>
      </c>
      <c r="AA34" s="41">
        <f>AVERAGE(AA9:AA33,AA9:AA32)</f>
        <v>0</v>
      </c>
      <c r="AB34" s="41">
        <f>AVERAGE(AB9:AB33,AB9:AB32)</f>
        <v>0</v>
      </c>
      <c r="AC34" s="41">
        <f t="shared" si="15"/>
        <v>94.531836734693911</v>
      </c>
      <c r="AD34" s="41">
        <f t="shared" si="15"/>
        <v>3.6306122448979594</v>
      </c>
      <c r="AE34" s="41">
        <f t="shared" si="15"/>
        <v>94.531836734693911</v>
      </c>
      <c r="AF34" s="41">
        <f t="shared" ref="AF34:AM34" si="16">AVERAGE(AF9:AF33,AF9:AF32)</f>
        <v>0.40892540322580589</v>
      </c>
      <c r="AG34" s="41">
        <f t="shared" si="16"/>
        <v>0.16034005376344118</v>
      </c>
      <c r="AH34" s="41">
        <f t="shared" si="16"/>
        <v>9.0693483425374612</v>
      </c>
      <c r="AI34" s="41">
        <f t="shared" si="16"/>
        <v>8.0687219330721121</v>
      </c>
      <c r="AJ34" s="41">
        <f t="shared" si="16"/>
        <v>142.96704432327627</v>
      </c>
      <c r="AK34" s="41">
        <f t="shared" si="16"/>
        <v>109.68255833121528</v>
      </c>
      <c r="AL34" s="41">
        <f t="shared" si="16"/>
        <v>86.707434684326159</v>
      </c>
      <c r="AM34" s="131">
        <f t="shared" si="16"/>
        <v>168.89296213122839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09" t="s">
        <v>15</v>
      </c>
      <c r="B36" s="210"/>
      <c r="C36" s="210"/>
      <c r="D36" s="210"/>
      <c r="E36" s="210"/>
      <c r="F36" s="211"/>
      <c r="G36" s="114"/>
      <c r="H36" s="200" t="s">
        <v>96</v>
      </c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2"/>
      <c r="W36" s="200" t="s">
        <v>97</v>
      </c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2"/>
      <c r="AL36" s="200" t="s">
        <v>98</v>
      </c>
      <c r="AM36" s="201"/>
      <c r="AN36" s="201"/>
      <c r="AO36" s="201"/>
      <c r="AP36" s="201"/>
      <c r="AQ36" s="201"/>
      <c r="AR36" s="201"/>
      <c r="AS36" s="202"/>
    </row>
    <row r="37" spans="1:45" ht="23.25" customHeight="1" x14ac:dyDescent="0.25">
      <c r="A37" s="198" t="s">
        <v>95</v>
      </c>
      <c r="B37" s="199"/>
      <c r="C37" s="199"/>
      <c r="D37" s="198" t="s">
        <v>102</v>
      </c>
      <c r="E37" s="199"/>
      <c r="F37" s="203"/>
      <c r="G37" s="115"/>
      <c r="H37" s="195" t="s">
        <v>19</v>
      </c>
      <c r="I37" s="196"/>
      <c r="J37" s="196"/>
      <c r="K37" s="196"/>
      <c r="L37" s="197"/>
      <c r="M37" s="212" t="s">
        <v>17</v>
      </c>
      <c r="N37" s="196"/>
      <c r="O37" s="196"/>
      <c r="P37" s="196"/>
      <c r="Q37" s="197"/>
      <c r="R37" s="212" t="s">
        <v>18</v>
      </c>
      <c r="S37" s="196"/>
      <c r="T37" s="196"/>
      <c r="U37" s="196"/>
      <c r="V37" s="213"/>
      <c r="W37" s="195" t="s">
        <v>99</v>
      </c>
      <c r="X37" s="196"/>
      <c r="Y37" s="196"/>
      <c r="Z37" s="196"/>
      <c r="AA37" s="197"/>
      <c r="AB37" s="212" t="s">
        <v>16</v>
      </c>
      <c r="AC37" s="196"/>
      <c r="AD37" s="196"/>
      <c r="AE37" s="196"/>
      <c r="AF37" s="197"/>
      <c r="AG37" s="212" t="s">
        <v>75</v>
      </c>
      <c r="AH37" s="196"/>
      <c r="AI37" s="196"/>
      <c r="AJ37" s="196"/>
      <c r="AK37" s="213"/>
      <c r="AL37" s="195" t="s">
        <v>94</v>
      </c>
      <c r="AM37" s="196"/>
      <c r="AN37" s="196"/>
      <c r="AO37" s="197"/>
      <c r="AP37" s="212" t="s">
        <v>100</v>
      </c>
      <c r="AQ37" s="196"/>
      <c r="AR37" s="196"/>
      <c r="AS37" s="213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3">
        <v>480</v>
      </c>
      <c r="K38" s="13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3">
        <v>231.71</v>
      </c>
      <c r="Z38" s="132"/>
      <c r="AA38" s="8" t="s">
        <v>21</v>
      </c>
      <c r="AB38" s="5" t="s">
        <v>23</v>
      </c>
      <c r="AC38" s="30"/>
      <c r="AD38" s="133">
        <v>1421</v>
      </c>
      <c r="AE38" s="132"/>
      <c r="AF38" s="7" t="s">
        <v>21</v>
      </c>
      <c r="AG38" s="5" t="s">
        <v>24</v>
      </c>
      <c r="AH38" s="6"/>
      <c r="AI38" s="133">
        <v>1514.1369999999999</v>
      </c>
      <c r="AJ38" s="132"/>
      <c r="AK38" s="100" t="s">
        <v>21</v>
      </c>
      <c r="AL38" s="99" t="s">
        <v>24</v>
      </c>
      <c r="AM38" s="132">
        <v>82.206199999999995</v>
      </c>
      <c r="AN38" s="134"/>
      <c r="AO38" s="8" t="s">
        <v>21</v>
      </c>
      <c r="AP38" s="5" t="s">
        <v>24</v>
      </c>
      <c r="AQ38" s="132">
        <v>2237.6999999999998</v>
      </c>
      <c r="AR38" s="132"/>
      <c r="AS38" s="110" t="s">
        <v>21</v>
      </c>
    </row>
    <row r="39" spans="1:45" ht="15.75" thickBot="1" x14ac:dyDescent="0.3">
      <c r="A39" s="9" t="s">
        <v>22</v>
      </c>
      <c r="B39" s="10">
        <v>5515.99</v>
      </c>
      <c r="C39" s="11" t="s">
        <v>21</v>
      </c>
      <c r="D39" s="9" t="s">
        <v>72</v>
      </c>
      <c r="E39" s="10">
        <v>1278</v>
      </c>
      <c r="F39" s="12" t="s">
        <v>21</v>
      </c>
      <c r="G39" s="98"/>
      <c r="H39" s="101" t="s">
        <v>25</v>
      </c>
      <c r="I39" s="102"/>
      <c r="J39" s="103">
        <v>20.440000000000001</v>
      </c>
      <c r="K39" s="104" t="s">
        <v>63</v>
      </c>
      <c r="L39" s="105">
        <v>0.45833333333333331</v>
      </c>
      <c r="M39" s="106" t="s">
        <v>25</v>
      </c>
      <c r="N39" s="102"/>
      <c r="O39" s="103">
        <v>0</v>
      </c>
      <c r="P39" s="104" t="s">
        <v>63</v>
      </c>
      <c r="Q39" s="105">
        <v>0</v>
      </c>
      <c r="R39" s="101" t="s">
        <v>25</v>
      </c>
      <c r="S39" s="102"/>
      <c r="T39" s="103">
        <v>0</v>
      </c>
      <c r="U39" s="102" t="s">
        <v>63</v>
      </c>
      <c r="V39" s="108">
        <v>0</v>
      </c>
      <c r="W39" s="101" t="s">
        <v>25</v>
      </c>
      <c r="X39" s="102"/>
      <c r="Y39" s="103">
        <v>31.34</v>
      </c>
      <c r="Z39" s="102" t="s">
        <v>63</v>
      </c>
      <c r="AA39" s="108">
        <v>0.54166666666666663</v>
      </c>
      <c r="AB39" s="106" t="s">
        <v>25</v>
      </c>
      <c r="AC39" s="109"/>
      <c r="AD39" s="103">
        <v>72.44</v>
      </c>
      <c r="AE39" s="104" t="s">
        <v>63</v>
      </c>
      <c r="AF39" s="108">
        <v>0.94513888888888886</v>
      </c>
      <c r="AG39" s="106" t="s">
        <v>25</v>
      </c>
      <c r="AH39" s="102"/>
      <c r="AI39" s="103">
        <v>63.98</v>
      </c>
      <c r="AJ39" s="102" t="s">
        <v>78</v>
      </c>
      <c r="AK39" s="107">
        <v>8.3333333333333329E-2</v>
      </c>
      <c r="AL39" s="101" t="s">
        <v>25</v>
      </c>
      <c r="AM39" s="102">
        <v>15.3</v>
      </c>
      <c r="AN39" s="103" t="s">
        <v>78</v>
      </c>
      <c r="AO39" s="111">
        <v>0.5</v>
      </c>
      <c r="AP39" s="106" t="s">
        <v>25</v>
      </c>
      <c r="AQ39" s="102">
        <v>103.3</v>
      </c>
      <c r="AR39" s="104" t="s">
        <v>62</v>
      </c>
      <c r="AS39" s="107">
        <v>0.83333333333333337</v>
      </c>
    </row>
    <row r="40" spans="1:45" ht="16.5" thickTop="1" thickBot="1" x14ac:dyDescent="0.3"/>
    <row r="41" spans="1:45" ht="24" customHeight="1" thickTop="1" thickBot="1" x14ac:dyDescent="0.3">
      <c r="A41" s="181" t="s">
        <v>26</v>
      </c>
      <c r="B41" s="181"/>
      <c r="C41" s="181"/>
      <c r="D41" s="182"/>
      <c r="E41" s="183" t="s">
        <v>27</v>
      </c>
      <c r="F41" s="184"/>
      <c r="G41" s="185"/>
    </row>
    <row r="42" spans="1:45" ht="25.5" customHeight="1" thickTop="1" thickBot="1" x14ac:dyDescent="0.3">
      <c r="A42" s="186" t="s">
        <v>28</v>
      </c>
      <c r="B42" s="187"/>
      <c r="C42" s="187"/>
      <c r="D42" s="188"/>
      <c r="E42" s="43">
        <v>589.09</v>
      </c>
      <c r="F42" s="44" t="s">
        <v>70</v>
      </c>
      <c r="G42" s="47">
        <v>54.7916666666708</v>
      </c>
    </row>
    <row r="43" spans="1:45" ht="32.25" customHeight="1" thickBot="1" x14ac:dyDescent="0.3">
      <c r="A43" s="189" t="s">
        <v>71</v>
      </c>
      <c r="B43" s="190"/>
      <c r="C43" s="190"/>
      <c r="D43" s="191"/>
      <c r="E43" s="77" t="s">
        <v>76</v>
      </c>
      <c r="F43" s="78"/>
      <c r="G43" s="79">
        <v>121.84</v>
      </c>
    </row>
    <row r="44" spans="1:45" ht="32.25" customHeight="1" thickBot="1" x14ac:dyDescent="0.3">
      <c r="A44" s="189" t="s">
        <v>29</v>
      </c>
      <c r="B44" s="190"/>
      <c r="C44" s="190"/>
      <c r="D44" s="191"/>
      <c r="E44" s="77" t="s">
        <v>77</v>
      </c>
      <c r="F44" s="78"/>
      <c r="G44" s="79">
        <v>91.42</v>
      </c>
    </row>
    <row r="45" spans="1:45" ht="29.25" customHeight="1" thickBot="1" x14ac:dyDescent="0.3">
      <c r="A45" s="192" t="s">
        <v>30</v>
      </c>
      <c r="B45" s="193"/>
      <c r="C45" s="193"/>
      <c r="D45" s="194"/>
      <c r="E45" s="45">
        <v>280.25</v>
      </c>
      <c r="F45" s="83" t="s">
        <v>73</v>
      </c>
      <c r="G45" s="48">
        <v>54.6666666666708</v>
      </c>
    </row>
    <row r="46" spans="1:45" ht="34.5" customHeight="1" thickBot="1" x14ac:dyDescent="0.3">
      <c r="A46" s="176" t="s">
        <v>31</v>
      </c>
      <c r="B46" s="177"/>
      <c r="C46" s="177"/>
      <c r="D46" s="178"/>
      <c r="E46" s="46">
        <v>305.8</v>
      </c>
      <c r="F46" s="80" t="s">
        <v>73</v>
      </c>
      <c r="G46" s="60">
        <v>54.7916666666708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106</v>
      </c>
    </row>
    <row r="57" spans="1:44" x14ac:dyDescent="0.25">
      <c r="A57" s="37" t="s">
        <v>66</v>
      </c>
      <c r="B57" t="s">
        <v>107</v>
      </c>
    </row>
    <row r="58" spans="1:44" x14ac:dyDescent="0.25">
      <c r="A58" s="37" t="s">
        <v>67</v>
      </c>
      <c r="B58" t="s">
        <v>107</v>
      </c>
    </row>
    <row r="59" spans="1:44" ht="15.75" x14ac:dyDescent="0.25">
      <c r="J59" s="29" t="s">
        <v>61</v>
      </c>
      <c r="R59" s="38" t="s">
        <v>101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39"/>
      <c r="AN80" s="139"/>
      <c r="AO80" s="139"/>
    </row>
    <row r="81" spans="39:41" x14ac:dyDescent="0.25">
      <c r="AM81" s="139"/>
      <c r="AN81" s="139"/>
      <c r="AO81" s="139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24 Fév 23 </vt:lpstr>
      <vt:lpstr>'24 Fév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2023-02-25T06:33:35Z</dcterms:modified>
</cp:coreProperties>
</file>