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2-FEVRIER 2023 -\"/>
    </mc:Choice>
  </mc:AlternateContent>
  <xr:revisionPtr revIDLastSave="0" documentId="13_ncr:1_{C781C3E2-D729-4517-AA01-EECB21C18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 FEV 23 " sheetId="3" r:id="rId1"/>
  </sheets>
  <definedNames>
    <definedName name="_xlnm.Print_Area" localSheetId="0">'27 FEV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I31" i="3" l="1"/>
  <c r="E31" i="3" s="1"/>
  <c r="AI27" i="3"/>
  <c r="E27" i="3" s="1"/>
  <c r="AH9" i="3"/>
  <c r="I9" i="3" s="1"/>
  <c r="C15" i="3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<sst xmlns="http://schemas.openxmlformats.org/spreadsheetml/2006/main" count="141" uniqueCount="109">
  <si>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</si>
  <si>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</si>
  <si>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</si>
  <si>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</si>
  <si>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</si>
  <si>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</si>
  <si>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</si>
  <si>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</si>
  <si>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</si>
  <si>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</si>
  <si>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</si>
  <si>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</si>
  <si>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</si>
  <si>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</si>
  <si>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</si>
  <si>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</si>
  <si>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</si>
  <si>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</si>
  <si>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</si>
  <si>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</si>
  <si>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</si>
  <si>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</si>
  <si>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</si>
  <si>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</si>
  <si>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</si>
  <si>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</si>
  <si>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</si>
  <si>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</si>
  <si>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</si>
  <si>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</si>
  <si>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</si>
  <si>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</si>
  <si>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</si>
  <si>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</si>
  <si>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</si>
  <si>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</si>
  <si>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</si>
  <si>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</si>
  <si>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</si>
  <si>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</si>
  <si>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</si>
  <si>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</si>
  <si>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</si>
  <si>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</si>
  <si>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</si>
  <si>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</si>
  <si>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</si>
  <si>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</si>
  <si>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</si>
  <si>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</si>
  <si>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</si>
  <si>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</si>
  <si>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</si>
  <si>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</si>
  <si>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</si>
  <si>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</si>
  <si>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</si>
  <si>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</si>
  <si>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</si>
  <si>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</si>
  <si>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</si>
  <si>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</si>
  <si>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</si>
  <si>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</si>
  <si>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</si>
  <si>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</si>
  <si>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</si>
  <si>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</si>
  <si>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</si>
  <si>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</si>
  <si>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</si>
  <si>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</si>
  <si>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</si>
  <si>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</si>
  <si>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</si>
  <si>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</si>
  <si>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</si>
  <si>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</si>
  <si>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</si>
  <si>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</si>
  <si>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</si>
  <si>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</si>
  <si>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</si>
  <si>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</si>
  <si>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</si>
  <si>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</si>
  <si>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</si>
  <si>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</si>
  <si>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</si>
  <si>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</si>
  <si>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</si>
  <si>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</si>
  <si>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</si>
  <si>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</si>
  <si>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</si>
  <si>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</si>
  <si>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</si>
  <si>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</si>
  <si>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</si>
  <si>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</si>
  <si>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</si>
  <si>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</si>
  <si>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</si>
  <si>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</si>
  <si>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</si>
  <si>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</si>
  <si>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MONTCHO</t>
  </si>
  <si>
    <t>DOSSA ET TAGBA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</si>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</sst>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0" xfId="1" applyNumberFormat="1" applyBorder="1" applyAlignment="1">
      <alignment vertical="center"/>
    </xf>
    <xf numFmtId="1" fontId="8" fillId="0" borderId="41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37" xfId="1" applyNumberFormat="1" applyBorder="1" applyAlignment="1">
      <alignment vertical="center"/>
    </xf>
    <xf numFmtId="1" fontId="8" fillId="0" borderId="4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3" xfId="1" applyNumberFormat="1" applyBorder="1" applyAlignment="1">
      <alignment vertical="center"/>
    </xf>
    <xf numFmtId="1" fontId="8" fillId="0" borderId="44" xfId="1" applyNumberFormat="1" applyBorder="1" applyAlignment="1">
      <alignment horizontal="right" vertical="center"/>
    </xf>
    <xf numFmtId="1" fontId="8" fillId="0" borderId="45" xfId="1" applyNumberFormat="1" applyBorder="1" applyAlignment="1">
      <alignment vertical="center"/>
    </xf>
    <xf numFmtId="1" fontId="8" fillId="0" borderId="46" xfId="1" applyNumberFormat="1" applyBorder="1" applyAlignment="1">
      <alignment vertical="center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0" fillId="3" borderId="62" xfId="0" applyFill="1" applyBorder="1" applyAlignment="1" applyProtection="1">
      <alignment horizontal="center"/>
      <protection locked="0"/>
    </xf>
    <xf numFmtId="1" fontId="10" fillId="0" borderId="63" xfId="1" applyNumberFormat="1" applyFont="1" applyBorder="1" applyAlignment="1">
      <alignment horizontal="center" vertical="center"/>
    </xf>
    <xf numFmtId="1" fontId="10" fillId="0" borderId="64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2" xfId="1" applyNumberFormat="1" applyBorder="1" applyAlignment="1">
      <alignment vertical="center"/>
    </xf>
    <xf numFmtId="1" fontId="10" fillId="5" borderId="60" xfId="1" applyNumberFormat="1" applyFont="1" applyFill="1" applyBorder="1" applyAlignment="1">
      <alignment horizontal="center" vertical="center"/>
    </xf>
    <xf numFmtId="1" fontId="10" fillId="5" borderId="6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7" xfId="0" applyFont="1" applyBorder="1"/>
    <xf numFmtId="1" fontId="10" fillId="5" borderId="71" xfId="1" applyNumberFormat="1" applyFont="1" applyFill="1" applyBorder="1" applyAlignment="1">
      <alignment horizontal="center" vertical="center"/>
    </xf>
    <xf numFmtId="1" fontId="10" fillId="5" borderId="72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49" xfId="0" applyNumberFormat="1" applyFont="1" applyBorder="1" applyAlignment="1">
      <alignment vertical="center"/>
    </xf>
    <xf numFmtId="1" fontId="10" fillId="0" borderId="51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vertical="center"/>
    </xf>
    <xf numFmtId="1" fontId="10" fillId="0" borderId="58" xfId="0" applyNumberFormat="1" applyFont="1" applyBorder="1" applyAlignment="1">
      <alignment vertical="center"/>
    </xf>
    <xf numFmtId="164" fontId="16" fillId="0" borderId="65" xfId="0" applyNumberFormat="1" applyFont="1" applyBorder="1" applyAlignment="1">
      <alignment vertical="center"/>
    </xf>
    <xf numFmtId="164" fontId="10" fillId="0" borderId="28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8" xfId="0" applyFont="1" applyBorder="1" applyAlignment="1" applyProtection="1">
      <alignment horizontal="center" vertical="center"/>
      <protection locked="0"/>
    </xf>
    <xf numFmtId="2" fontId="24" fillId="0" borderId="8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2" fontId="24" fillId="2" borderId="11" xfId="0" applyNumberFormat="1" applyFont="1" applyFill="1" applyBorder="1" applyAlignment="1">
      <alignment horizontal="center" vertical="center"/>
    </xf>
    <xf numFmtId="0" fontId="24" fillId="0" borderId="69" xfId="0" applyFont="1" applyBorder="1" applyAlignment="1" applyProtection="1">
      <alignment horizontal="center" vertical="center"/>
      <protection locked="0"/>
    </xf>
    <xf numFmtId="2" fontId="24" fillId="0" borderId="69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19" xfId="0" applyNumberFormat="1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vertical="center"/>
    </xf>
    <xf numFmtId="2" fontId="0" fillId="0" borderId="18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24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0" borderId="78" xfId="0" applyBorder="1" applyAlignment="1">
      <alignment horizontal="center"/>
    </xf>
    <xf numFmtId="2" fontId="24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0" fillId="6" borderId="79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5" xfId="0" applyNumberFormat="1" applyFont="1" applyBorder="1" applyAlignment="1">
      <alignment vertical="center"/>
    </xf>
    <xf numFmtId="1" fontId="22" fillId="0" borderId="26" xfId="0" applyNumberFormat="1" applyFont="1" applyBorder="1" applyAlignment="1">
      <alignment vertical="center"/>
    </xf>
    <xf numFmtId="1" fontId="22" fillId="0" borderId="28" xfId="0" applyNumberFormat="1" applyFont="1" applyBorder="1" applyAlignment="1">
      <alignment vertical="center"/>
    </xf>
    <xf numFmtId="1" fontId="10" fillId="0" borderId="80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8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19" xfId="0" applyNumberFormat="1" applyFont="1" applyBorder="1" applyAlignment="1">
      <alignment horizontal="center" vertical="center"/>
    </xf>
    <xf numFmtId="2" fontId="24" fillId="0" borderId="90" xfId="0" applyNumberFormat="1" applyFont="1" applyBorder="1" applyAlignment="1">
      <alignment horizontal="center" vertical="center"/>
    </xf>
    <xf numFmtId="2" fontId="24" fillId="0" borderId="70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8" xfId="0" applyNumberFormat="1" applyBorder="1"/>
    <xf numFmtId="2" fontId="24" fillId="0" borderId="8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2" xfId="1" applyNumberFormat="1" applyBorder="1" applyAlignment="1">
      <alignment vertical="center"/>
    </xf>
    <xf numFmtId="1" fontId="8" fillId="0" borderId="93" xfId="0" applyNumberFormat="1" applyFont="1" applyBorder="1" applyAlignment="1">
      <alignment vertical="center"/>
    </xf>
    <xf numFmtId="1" fontId="8" fillId="0" borderId="97" xfId="1" applyNumberForma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102" xfId="1" applyNumberFormat="1" applyBorder="1" applyAlignment="1">
      <alignment vertical="center"/>
    </xf>
    <xf numFmtId="164" fontId="8" fillId="0" borderId="103" xfId="0" applyNumberFormat="1" applyFont="1" applyBorder="1" applyAlignment="1">
      <alignment horizontal="right"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98" xfId="1" applyNumberFormat="1" applyBorder="1" applyAlignment="1">
      <alignment vertical="center"/>
    </xf>
    <xf numFmtId="1" fontId="8" fillId="0" borderId="93" xfId="0" applyNumberFormat="1" applyFont="1" applyBorder="1" applyAlignment="1">
      <alignment horizontal="center" vertical="center"/>
    </xf>
    <xf numFmtId="164" fontId="8" fillId="0" borderId="101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8" fillId="0" borderId="41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0" fontId="0" fillId="0" borderId="47" xfId="0" applyBorder="1"/>
    <xf numFmtId="0" fontId="0" fillId="0" borderId="91" xfId="0" applyBorder="1"/>
    <xf numFmtId="0" fontId="0" fillId="0" borderId="21" xfId="0" applyBorder="1"/>
    <xf numFmtId="0" fontId="23" fillId="0" borderId="21" xfId="0" applyFont="1" applyBorder="1"/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2" fontId="0" fillId="0" borderId="19" xfId="0" applyNumberFormat="1" applyBorder="1" applyAlignment="1">
      <alignment horizontal="center"/>
    </xf>
    <xf numFmtId="2" fontId="0" fillId="0" borderId="90" xfId="0" applyNumberFormat="1" applyBorder="1" applyAlignment="1">
      <alignment horizontal="center"/>
    </xf>
    <xf numFmtId="1" fontId="10" fillId="5" borderId="104" xfId="1" applyNumberFormat="1" applyFont="1" applyFill="1" applyBorder="1" applyAlignment="1">
      <alignment horizontal="center" vertical="center"/>
    </xf>
    <xf numFmtId="1" fontId="10" fillId="5" borderId="105" xfId="1" applyNumberFormat="1" applyFont="1" applyFill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5" fillId="0" borderId="81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5" xfId="1" applyNumberFormat="1" applyFont="1" applyBorder="1" applyAlignment="1">
      <alignment horizontal="left" vertical="center" wrapText="1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1" fontId="10" fillId="0" borderId="47" xfId="1" applyNumberFormat="1" applyFont="1" applyBorder="1" applyAlignment="1">
      <alignment horizontal="center" vertical="center"/>
    </xf>
    <xf numFmtId="1" fontId="10" fillId="0" borderId="48" xfId="1" applyNumberFormat="1" applyFont="1" applyBorder="1" applyAlignment="1">
      <alignment horizontal="center" vertical="center"/>
    </xf>
    <xf numFmtId="1" fontId="2" fillId="0" borderId="66" xfId="1" applyNumberFormat="1" applyFont="1" applyBorder="1" applyAlignment="1">
      <alignment horizontal="center" vertical="center" wrapText="1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16" fillId="0" borderId="49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25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8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37" xfId="1" applyNumberFormat="1" applyFont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1" fontId="2" fillId="0" borderId="39" xfId="1" applyNumberFormat="1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1" fontId="2" fillId="4" borderId="41" xfId="1" applyNumberFormat="1" applyFont="1" applyFill="1" applyBorder="1" applyAlignment="1">
      <alignment horizontal="center"/>
    </xf>
    <xf numFmtId="1" fontId="2" fillId="4" borderId="38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0" borderId="37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2" fontId="0" fillId="0" borderId="106" xfId="0" applyNumberFormat="1" applyBorder="1" applyAlignment="1">
      <alignment horizontal="center"/>
    </xf>
    <xf numFmtId="2" fontId="0" fillId="0" borderId="10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'27 FEV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'!$B$9:$B$32</c:f>
              <c:numCache>
                <c:formatCode>General</c:formatCode>
                <c:ptCount val="24"/>
                <c:pt idx="0">
                  <c:v>37.909999999999997</c:v>
                </c:pt>
                <c:pt idx="1">
                  <c:v>27.95</c:v>
                </c:pt>
                <c:pt idx="2">
                  <c:v>21.84</c:v>
                </c:pt>
                <c:pt idx="3">
                  <c:v>12.72</c:v>
                </c:pt>
                <c:pt idx="4">
                  <c:v>18.86</c:v>
                </c:pt>
                <c:pt idx="5">
                  <c:v>37.43</c:v>
                </c:pt>
                <c:pt idx="6">
                  <c:v>19.440000000000001</c:v>
                </c:pt>
                <c:pt idx="7">
                  <c:v>78.72</c:v>
                </c:pt>
                <c:pt idx="8">
                  <c:v>83.22</c:v>
                </c:pt>
                <c:pt idx="9">
                  <c:v>94.5</c:v>
                </c:pt>
                <c:pt idx="10">
                  <c:v>83.59</c:v>
                </c:pt>
                <c:pt idx="11">
                  <c:v>62.91</c:v>
                </c:pt>
                <c:pt idx="12">
                  <c:v>37.08</c:v>
                </c:pt>
                <c:pt idx="13">
                  <c:v>53.7</c:v>
                </c:pt>
                <c:pt idx="14">
                  <c:v>68.92</c:v>
                </c:pt>
                <c:pt idx="15">
                  <c:v>60.67</c:v>
                </c:pt>
                <c:pt idx="16">
                  <c:v>53.06</c:v>
                </c:pt>
                <c:pt idx="17">
                  <c:v>48.52</c:v>
                </c:pt>
                <c:pt idx="18">
                  <c:v>64.03</c:v>
                </c:pt>
                <c:pt idx="19">
                  <c:v>30.12</c:v>
                </c:pt>
                <c:pt idx="20">
                  <c:v>25.74</c:v>
                </c:pt>
                <c:pt idx="21">
                  <c:v>21.73</c:v>
                </c:pt>
                <c:pt idx="22">
                  <c:v>42.95</c:v>
                </c:pt>
                <c:pt idx="23">
                  <c:v>29.67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'27 FEV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'!$C$9:$C$32</c:f>
              <c:numCache>
                <c:formatCode>General</c:formatCode>
                <c:ptCount val="24"/>
                <c:pt idx="0">
                  <c:v>12.19958419719061</c:v>
                </c:pt>
                <c:pt idx="1">
                  <c:v>14.127871492713552</c:v>
                </c:pt>
                <c:pt idx="2">
                  <c:v>14.981518869730309</c:v>
                </c:pt>
                <c:pt idx="3">
                  <c:v>9.5546719521263412</c:v>
                </c:pt>
                <c:pt idx="4">
                  <c:v>15.014286405924963</c:v>
                </c:pt>
                <c:pt idx="5">
                  <c:v>15.413414103602932</c:v>
                </c:pt>
                <c:pt idx="6">
                  <c:v>26.872157751533585</c:v>
                </c:pt>
                <c:pt idx="7">
                  <c:v>42.842921587663547</c:v>
                </c:pt>
                <c:pt idx="8">
                  <c:v>51.204158550810213</c:v>
                </c:pt>
                <c:pt idx="9">
                  <c:v>49.705365252651831</c:v>
                </c:pt>
                <c:pt idx="10">
                  <c:v>52.91631650347302</c:v>
                </c:pt>
                <c:pt idx="11">
                  <c:v>44.068887360698653</c:v>
                </c:pt>
                <c:pt idx="12">
                  <c:v>27.279923924545855</c:v>
                </c:pt>
                <c:pt idx="13">
                  <c:v>19.101267764457916</c:v>
                </c:pt>
                <c:pt idx="14">
                  <c:v>29.349998393664578</c:v>
                </c:pt>
                <c:pt idx="15">
                  <c:v>27.506731581580752</c:v>
                </c:pt>
                <c:pt idx="16">
                  <c:v>16.27515038425642</c:v>
                </c:pt>
                <c:pt idx="17">
                  <c:v>21.162144495470358</c:v>
                </c:pt>
                <c:pt idx="18">
                  <c:v>19.166021788708591</c:v>
                </c:pt>
                <c:pt idx="19">
                  <c:v>16.354848965947511</c:v>
                </c:pt>
                <c:pt idx="20">
                  <c:v>1.6385017341230252</c:v>
                </c:pt>
                <c:pt idx="21">
                  <c:v>0.95963872094745284</c:v>
                </c:pt>
                <c:pt idx="22">
                  <c:v>8.6966700179277581</c:v>
                </c:pt>
                <c:pt idx="23">
                  <c:v>15.73683037554845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'27 FEV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'!$D$9:$D$32</c:f>
              <c:numCache>
                <c:formatCode>0.00</c:formatCode>
                <c:ptCount val="24"/>
                <c:pt idx="0">
                  <c:v>19.0877354571696</c:v>
                </c:pt>
                <c:pt idx="1">
                  <c:v>7.4990158024074276</c:v>
                </c:pt>
                <c:pt idx="2">
                  <c:v>0.70726833843339421</c:v>
                </c:pt>
                <c:pt idx="3">
                  <c:v>-2.7829100604725312</c:v>
                </c:pt>
                <c:pt idx="4">
                  <c:v>-2.1923930809045657</c:v>
                </c:pt>
                <c:pt idx="5">
                  <c:v>15.429741844353003</c:v>
                </c:pt>
                <c:pt idx="6">
                  <c:v>6.1015864837556393</c:v>
                </c:pt>
                <c:pt idx="7">
                  <c:v>48.284849694273532</c:v>
                </c:pt>
                <c:pt idx="8">
                  <c:v>44.110469088147198</c:v>
                </c:pt>
                <c:pt idx="9">
                  <c:v>56.735114490963156</c:v>
                </c:pt>
                <c:pt idx="10">
                  <c:v>42.626935007624894</c:v>
                </c:pt>
                <c:pt idx="11">
                  <c:v>31.145851596697369</c:v>
                </c:pt>
                <c:pt idx="12">
                  <c:v>22.177725851449864</c:v>
                </c:pt>
                <c:pt idx="13">
                  <c:v>47.078114504291435</c:v>
                </c:pt>
                <c:pt idx="14">
                  <c:v>51.139584764803203</c:v>
                </c:pt>
                <c:pt idx="15">
                  <c:v>44.909976659867539</c:v>
                </c:pt>
                <c:pt idx="16">
                  <c:v>48.214073415310054</c:v>
                </c:pt>
                <c:pt idx="17">
                  <c:v>39.284266160183421</c:v>
                </c:pt>
                <c:pt idx="18">
                  <c:v>55.918671353995705</c:v>
                </c:pt>
                <c:pt idx="19">
                  <c:v>25.515812259268159</c:v>
                </c:pt>
                <c:pt idx="20">
                  <c:v>35.845644835976429</c:v>
                </c:pt>
                <c:pt idx="21">
                  <c:v>32.465940943306038</c:v>
                </c:pt>
                <c:pt idx="22">
                  <c:v>45.917551609103612</c:v>
                </c:pt>
                <c:pt idx="23">
                  <c:v>25.901731527286415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'27 FEV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'!$E$9:$E$32</c:f>
              <c:numCache>
                <c:formatCode>0.00</c:formatCode>
                <c:ptCount val="24"/>
                <c:pt idx="0">
                  <c:v>6.6226803456397922</c:v>
                </c:pt>
                <c:pt idx="1">
                  <c:v>6.3231127048790077</c:v>
                </c:pt>
                <c:pt idx="2">
                  <c:v>6.151212791836314</c:v>
                </c:pt>
                <c:pt idx="3">
                  <c:v>5.9482381083462021</c:v>
                </c:pt>
                <c:pt idx="4">
                  <c:v>6.0381066749795869</c:v>
                </c:pt>
                <c:pt idx="5">
                  <c:v>6.5868440520440847</c:v>
                </c:pt>
                <c:pt idx="6">
                  <c:v>-13.53374423528923</c:v>
                </c:pt>
                <c:pt idx="7">
                  <c:v>-12.40777128193708</c:v>
                </c:pt>
                <c:pt idx="8">
                  <c:v>-12.094627638957416</c:v>
                </c:pt>
                <c:pt idx="9">
                  <c:v>-11.940479743615017</c:v>
                </c:pt>
                <c:pt idx="10">
                  <c:v>-11.953251511097909</c:v>
                </c:pt>
                <c:pt idx="11">
                  <c:v>-12.304738957396019</c:v>
                </c:pt>
                <c:pt idx="12">
                  <c:v>-12.377649775995696</c:v>
                </c:pt>
                <c:pt idx="13">
                  <c:v>-12.47938226874934</c:v>
                </c:pt>
                <c:pt idx="14">
                  <c:v>-16.006544354838709</c:v>
                </c:pt>
                <c:pt idx="15">
                  <c:v>-11.746708241448291</c:v>
                </c:pt>
                <c:pt idx="16">
                  <c:v>-11.429223799566488</c:v>
                </c:pt>
                <c:pt idx="17">
                  <c:v>-11.926410655653763</c:v>
                </c:pt>
                <c:pt idx="18">
                  <c:v>-11.0546931427043</c:v>
                </c:pt>
                <c:pt idx="19">
                  <c:v>-11.750661225215724</c:v>
                </c:pt>
                <c:pt idx="20">
                  <c:v>-11.744146570099447</c:v>
                </c:pt>
                <c:pt idx="21">
                  <c:v>-11.695579664253556</c:v>
                </c:pt>
                <c:pt idx="22">
                  <c:v>-11.664221627031393</c:v>
                </c:pt>
                <c:pt idx="23">
                  <c:v>-11.968561902834891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'27 FEV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20.010000000000002</c:v>
                </c:pt>
                <c:pt idx="7">
                  <c:v>20.07</c:v>
                </c:pt>
                <c:pt idx="8">
                  <c:v>19.98</c:v>
                </c:pt>
                <c:pt idx="9">
                  <c:v>20</c:v>
                </c:pt>
                <c:pt idx="10">
                  <c:v>20.190000000000001</c:v>
                </c:pt>
                <c:pt idx="11">
                  <c:v>20.07</c:v>
                </c:pt>
                <c:pt idx="12">
                  <c:v>20.02</c:v>
                </c:pt>
                <c:pt idx="13">
                  <c:v>20.29</c:v>
                </c:pt>
                <c:pt idx="14">
                  <c:v>19.989999999999998</c:v>
                </c:pt>
                <c:pt idx="15">
                  <c:v>20.25</c:v>
                </c:pt>
                <c:pt idx="16">
                  <c:v>19.86</c:v>
                </c:pt>
                <c:pt idx="17">
                  <c:v>20.149999999999999</c:v>
                </c:pt>
                <c:pt idx="18">
                  <c:v>19.989999999999998</c:v>
                </c:pt>
                <c:pt idx="19">
                  <c:v>20.14</c:v>
                </c:pt>
                <c:pt idx="20">
                  <c:v>20.22</c:v>
                </c:pt>
                <c:pt idx="21">
                  <c:v>20.059999999999999</c:v>
                </c:pt>
                <c:pt idx="22">
                  <c:v>20.059999999999999</c:v>
                </c:pt>
                <c:pt idx="23">
                  <c:v>20.059999999999999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'27 FEV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'!$AE$9:$AE$32</c:f>
              <c:numCache>
                <c:formatCode>0.00</c:formatCode>
                <c:ptCount val="24"/>
                <c:pt idx="0">
                  <c:v>63.68</c:v>
                </c:pt>
                <c:pt idx="1">
                  <c:v>62.89</c:v>
                </c:pt>
                <c:pt idx="2">
                  <c:v>63.08</c:v>
                </c:pt>
                <c:pt idx="3">
                  <c:v>64.33</c:v>
                </c:pt>
                <c:pt idx="4">
                  <c:v>64.81</c:v>
                </c:pt>
                <c:pt idx="5">
                  <c:v>61.95</c:v>
                </c:pt>
                <c:pt idx="6">
                  <c:v>60.9</c:v>
                </c:pt>
                <c:pt idx="7">
                  <c:v>61.26</c:v>
                </c:pt>
                <c:pt idx="8">
                  <c:v>61.93</c:v>
                </c:pt>
                <c:pt idx="9">
                  <c:v>61.2</c:v>
                </c:pt>
                <c:pt idx="10">
                  <c:v>59.07</c:v>
                </c:pt>
                <c:pt idx="11">
                  <c:v>62.22</c:v>
                </c:pt>
                <c:pt idx="12">
                  <c:v>85.15</c:v>
                </c:pt>
                <c:pt idx="13">
                  <c:v>81.86</c:v>
                </c:pt>
                <c:pt idx="14">
                  <c:v>81.64</c:v>
                </c:pt>
                <c:pt idx="15">
                  <c:v>91.93</c:v>
                </c:pt>
                <c:pt idx="16">
                  <c:v>96.87</c:v>
                </c:pt>
                <c:pt idx="17">
                  <c:v>93.27</c:v>
                </c:pt>
                <c:pt idx="18">
                  <c:v>103.89</c:v>
                </c:pt>
                <c:pt idx="19">
                  <c:v>109.03</c:v>
                </c:pt>
                <c:pt idx="20">
                  <c:v>112.75</c:v>
                </c:pt>
                <c:pt idx="21">
                  <c:v>113.65</c:v>
                </c:pt>
                <c:pt idx="22">
                  <c:v>92.45</c:v>
                </c:pt>
                <c:pt idx="23">
                  <c:v>94.15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'27 FEV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'!$AK$9:$AK$32</c:f>
              <c:numCache>
                <c:formatCode>0.00</c:formatCode>
                <c:ptCount val="24"/>
                <c:pt idx="0">
                  <c:v>75.87958419719061</c:v>
                </c:pt>
                <c:pt idx="1">
                  <c:v>77.017871492713553</c:v>
                </c:pt>
                <c:pt idx="2">
                  <c:v>78.061518869730307</c:v>
                </c:pt>
                <c:pt idx="3">
                  <c:v>73.88467195212634</c:v>
                </c:pt>
                <c:pt idx="4">
                  <c:v>79.824286405924965</c:v>
                </c:pt>
                <c:pt idx="5">
                  <c:v>77.363414103602935</c:v>
                </c:pt>
                <c:pt idx="6">
                  <c:v>87.772157751533584</c:v>
                </c:pt>
                <c:pt idx="7">
                  <c:v>104.10292158766354</c:v>
                </c:pt>
                <c:pt idx="8">
                  <c:v>113.13415855081021</c:v>
                </c:pt>
                <c:pt idx="9">
                  <c:v>110.90536525265183</c:v>
                </c:pt>
                <c:pt idx="10">
                  <c:v>111.98631650347302</c:v>
                </c:pt>
                <c:pt idx="11">
                  <c:v>106.28888736069865</c:v>
                </c:pt>
                <c:pt idx="12">
                  <c:v>112.42992392454586</c:v>
                </c:pt>
                <c:pt idx="13">
                  <c:v>100.96126776445792</c:v>
                </c:pt>
                <c:pt idx="14">
                  <c:v>110.98999839366458</c:v>
                </c:pt>
                <c:pt idx="15">
                  <c:v>119.43673158158076</c:v>
                </c:pt>
                <c:pt idx="16">
                  <c:v>113.14515038425643</c:v>
                </c:pt>
                <c:pt idx="17">
                  <c:v>114.43214449547035</c:v>
                </c:pt>
                <c:pt idx="18">
                  <c:v>123.05602178870859</c:v>
                </c:pt>
                <c:pt idx="19">
                  <c:v>125.38484896594751</c:v>
                </c:pt>
                <c:pt idx="20">
                  <c:v>114.38850173412303</c:v>
                </c:pt>
                <c:pt idx="21">
                  <c:v>114.60963872094746</c:v>
                </c:pt>
                <c:pt idx="22">
                  <c:v>101.14667001792776</c:v>
                </c:pt>
                <c:pt idx="23">
                  <c:v>109.88683037554846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'27 FEV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'!$AM$9:$AM$32</c:f>
              <c:numCache>
                <c:formatCode>0.00</c:formatCode>
                <c:ptCount val="24"/>
                <c:pt idx="0">
                  <c:v>140.68773545716959</c:v>
                </c:pt>
                <c:pt idx="1">
                  <c:v>129.14901580240743</c:v>
                </c:pt>
                <c:pt idx="2">
                  <c:v>122.1372683384334</c:v>
                </c:pt>
                <c:pt idx="3">
                  <c:v>119.26708993952748</c:v>
                </c:pt>
                <c:pt idx="4">
                  <c:v>116.44760691909543</c:v>
                </c:pt>
                <c:pt idx="5">
                  <c:v>137.959741844353</c:v>
                </c:pt>
                <c:pt idx="6">
                  <c:v>123.71158648375564</c:v>
                </c:pt>
                <c:pt idx="7">
                  <c:v>148.55484969427354</c:v>
                </c:pt>
                <c:pt idx="8">
                  <c:v>147.27046908814719</c:v>
                </c:pt>
                <c:pt idx="9">
                  <c:v>155.54511449096316</c:v>
                </c:pt>
                <c:pt idx="10">
                  <c:v>160.6169350076249</c:v>
                </c:pt>
                <c:pt idx="11">
                  <c:v>149.94585159669737</c:v>
                </c:pt>
                <c:pt idx="12">
                  <c:v>139.53772585144986</c:v>
                </c:pt>
                <c:pt idx="13">
                  <c:v>156.84811450429143</c:v>
                </c:pt>
                <c:pt idx="14">
                  <c:v>167.9895847648032</c:v>
                </c:pt>
                <c:pt idx="15">
                  <c:v>162.41997665986753</c:v>
                </c:pt>
                <c:pt idx="16">
                  <c:v>166.19407341531004</c:v>
                </c:pt>
                <c:pt idx="17">
                  <c:v>157.71426616018343</c:v>
                </c:pt>
                <c:pt idx="18">
                  <c:v>173.7986713539957</c:v>
                </c:pt>
                <c:pt idx="19">
                  <c:v>152.51581225926816</c:v>
                </c:pt>
                <c:pt idx="20">
                  <c:v>166.51564483597642</c:v>
                </c:pt>
                <c:pt idx="21">
                  <c:v>162.42594094330605</c:v>
                </c:pt>
                <c:pt idx="22">
                  <c:v>176.97755160910361</c:v>
                </c:pt>
                <c:pt idx="23">
                  <c:v>157.6717315272864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'27 FEV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'!$F$9:$F$32</c:f>
              <c:numCache>
                <c:formatCode>General</c:formatCode>
                <c:ptCount val="24"/>
                <c:pt idx="0">
                  <c:v>240.74</c:v>
                </c:pt>
                <c:pt idx="1">
                  <c:v>230.38</c:v>
                </c:pt>
                <c:pt idx="2">
                  <c:v>227.88</c:v>
                </c:pt>
                <c:pt idx="3">
                  <c:v>225.4</c:v>
                </c:pt>
                <c:pt idx="4">
                  <c:v>230.8</c:v>
                </c:pt>
                <c:pt idx="5">
                  <c:v>204.77</c:v>
                </c:pt>
                <c:pt idx="6">
                  <c:v>198.99</c:v>
                </c:pt>
                <c:pt idx="7">
                  <c:v>194.58</c:v>
                </c:pt>
                <c:pt idx="8">
                  <c:v>191.09</c:v>
                </c:pt>
                <c:pt idx="9">
                  <c:v>194.15</c:v>
                </c:pt>
                <c:pt idx="10">
                  <c:v>198.52</c:v>
                </c:pt>
                <c:pt idx="11">
                  <c:v>189.91</c:v>
                </c:pt>
                <c:pt idx="12">
                  <c:v>195.44</c:v>
                </c:pt>
                <c:pt idx="13">
                  <c:v>221.39</c:v>
                </c:pt>
                <c:pt idx="14">
                  <c:v>218.68</c:v>
                </c:pt>
                <c:pt idx="15">
                  <c:v>235.76</c:v>
                </c:pt>
                <c:pt idx="16">
                  <c:v>226.48</c:v>
                </c:pt>
                <c:pt idx="17">
                  <c:v>236.77</c:v>
                </c:pt>
                <c:pt idx="18">
                  <c:v>254.65</c:v>
                </c:pt>
                <c:pt idx="19">
                  <c:v>241.22</c:v>
                </c:pt>
                <c:pt idx="20">
                  <c:v>243.44</c:v>
                </c:pt>
                <c:pt idx="21">
                  <c:v>247.44</c:v>
                </c:pt>
                <c:pt idx="22">
                  <c:v>245.04</c:v>
                </c:pt>
                <c:pt idx="23">
                  <c:v>224.46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'27 FEV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'!$G$9:$G$32</c:f>
              <c:numCache>
                <c:formatCode>0.00</c:formatCode>
                <c:ptCount val="24"/>
                <c:pt idx="0">
                  <c:v>150.47515953790452</c:v>
                </c:pt>
                <c:pt idx="1">
                  <c:v>145.97139856576621</c:v>
                </c:pt>
                <c:pt idx="2">
                  <c:v>143.36521128929724</c:v>
                </c:pt>
                <c:pt idx="3">
                  <c:v>141.37422486607704</c:v>
                </c:pt>
                <c:pt idx="4">
                  <c:v>145.02961292497798</c:v>
                </c:pt>
                <c:pt idx="5">
                  <c:v>123.86996613707686</c:v>
                </c:pt>
                <c:pt idx="6">
                  <c:v>120.54588563305765</c:v>
                </c:pt>
                <c:pt idx="7">
                  <c:v>127.41379497862164</c:v>
                </c:pt>
                <c:pt idx="8">
                  <c:v>127.82362012656168</c:v>
                </c:pt>
                <c:pt idx="9">
                  <c:v>131.33504567089199</c:v>
                </c:pt>
                <c:pt idx="10">
                  <c:v>135.86826238073184</c:v>
                </c:pt>
                <c:pt idx="11">
                  <c:v>124.44672778009065</c:v>
                </c:pt>
                <c:pt idx="12">
                  <c:v>136.95094351986435</c:v>
                </c:pt>
                <c:pt idx="13">
                  <c:v>134.41010192433822</c:v>
                </c:pt>
                <c:pt idx="14">
                  <c:v>132.80648593943263</c:v>
                </c:pt>
                <c:pt idx="15">
                  <c:v>144.71420929011668</c:v>
                </c:pt>
                <c:pt idx="16">
                  <c:v>136.53907006522439</c:v>
                </c:pt>
                <c:pt idx="17">
                  <c:v>138.73641277763386</c:v>
                </c:pt>
                <c:pt idx="18">
                  <c:v>157.95080000879088</c:v>
                </c:pt>
                <c:pt idx="19">
                  <c:v>149.7352222065287</c:v>
                </c:pt>
                <c:pt idx="20">
                  <c:v>152.6392972827262</c:v>
                </c:pt>
                <c:pt idx="21">
                  <c:v>154.46761135973713</c:v>
                </c:pt>
                <c:pt idx="22">
                  <c:v>158.95560349903761</c:v>
                </c:pt>
                <c:pt idx="23">
                  <c:v>143.37303781105237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'27 FEV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'!$H$9:$H$32</c:f>
              <c:numCache>
                <c:formatCode>0.00</c:formatCode>
                <c:ptCount val="24"/>
                <c:pt idx="0">
                  <c:v>80.937833353082681</c:v>
                </c:pt>
                <c:pt idx="1">
                  <c:v>75.475268111312815</c:v>
                </c:pt>
                <c:pt idx="2">
                  <c:v>75.676453803596189</c:v>
                </c:pt>
                <c:pt idx="3">
                  <c:v>75.281678620554516</c:v>
                </c:pt>
                <c:pt idx="4">
                  <c:v>76.821094014874348</c:v>
                </c:pt>
                <c:pt idx="5">
                  <c:v>72.939102494300926</c:v>
                </c:pt>
                <c:pt idx="6">
                  <c:v>70.579320965927991</c:v>
                </c:pt>
                <c:pt idx="7">
                  <c:v>58.763342383538969</c:v>
                </c:pt>
                <c:pt idx="8">
                  <c:v>54.499863745403289</c:v>
                </c:pt>
                <c:pt idx="9">
                  <c:v>53.759642990519296</c:v>
                </c:pt>
                <c:pt idx="10">
                  <c:v>53.26887134886141</c:v>
                </c:pt>
                <c:pt idx="11">
                  <c:v>56.879532890440053</c:v>
                </c:pt>
                <c:pt idx="12">
                  <c:v>49.157869434230264</c:v>
                </c:pt>
                <c:pt idx="13">
                  <c:v>77.364095195198388</c:v>
                </c:pt>
                <c:pt idx="14">
                  <c:v>76.821242673188252</c:v>
                </c:pt>
                <c:pt idx="15">
                  <c:v>81.694463967234284</c:v>
                </c:pt>
                <c:pt idx="16">
                  <c:v>81.024316335537833</c:v>
                </c:pt>
                <c:pt idx="17">
                  <c:v>88.857437796469711</c:v>
                </c:pt>
                <c:pt idx="18">
                  <c:v>86.843620429640126</c:v>
                </c:pt>
                <c:pt idx="19">
                  <c:v>82.139530959413733</c:v>
                </c:pt>
                <c:pt idx="20">
                  <c:v>81.371097140769393</c:v>
                </c:pt>
                <c:pt idx="21">
                  <c:v>83.390785272619311</c:v>
                </c:pt>
                <c:pt idx="22">
                  <c:v>76.593991816662552</c:v>
                </c:pt>
                <c:pt idx="23">
                  <c:v>72.378585057470119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'27 FEV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'!$I$9:$I$32</c:f>
              <c:numCache>
                <c:formatCode>0.00</c:formatCode>
                <c:ptCount val="24"/>
                <c:pt idx="0">
                  <c:v>9.3270071090128024</c:v>
                </c:pt>
                <c:pt idx="1">
                  <c:v>8.9333333229209781</c:v>
                </c:pt>
                <c:pt idx="2">
                  <c:v>8.838334907106562</c:v>
                </c:pt>
                <c:pt idx="3">
                  <c:v>8.7440965133684383</c:v>
                </c:pt>
                <c:pt idx="4">
                  <c:v>8.9492930601476726</c:v>
                </c:pt>
                <c:pt idx="5">
                  <c:v>7.960931368622246</c:v>
                </c:pt>
                <c:pt idx="6">
                  <c:v>7.8647934010143583</c:v>
                </c:pt>
                <c:pt idx="7">
                  <c:v>8.4028626378393962</c:v>
                </c:pt>
                <c:pt idx="8">
                  <c:v>8.7665161280350414</c:v>
                </c:pt>
                <c:pt idx="9">
                  <c:v>9.0553113385887141</c:v>
                </c:pt>
                <c:pt idx="10">
                  <c:v>9.3828662704067849</c:v>
                </c:pt>
                <c:pt idx="11">
                  <c:v>8.5837393294692585</c:v>
                </c:pt>
                <c:pt idx="12">
                  <c:v>9.3311870459053718</c:v>
                </c:pt>
                <c:pt idx="13">
                  <c:v>9.6158028804633684</c:v>
                </c:pt>
                <c:pt idx="14">
                  <c:v>9.0522713873790988</c:v>
                </c:pt>
                <c:pt idx="15">
                  <c:v>9.3513267426489985</c:v>
                </c:pt>
                <c:pt idx="16">
                  <c:v>8.9166135992377544</c:v>
                </c:pt>
                <c:pt idx="17">
                  <c:v>9.1761494258964458</c:v>
                </c:pt>
                <c:pt idx="18">
                  <c:v>9.8555795615689785</c:v>
                </c:pt>
                <c:pt idx="19">
                  <c:v>9.3452468340575674</c:v>
                </c:pt>
                <c:pt idx="20">
                  <c:v>9.4296055765043914</c:v>
                </c:pt>
                <c:pt idx="21">
                  <c:v>9.5816033676435293</c:v>
                </c:pt>
                <c:pt idx="22">
                  <c:v>9.4904046842998095</c:v>
                </c:pt>
                <c:pt idx="23">
                  <c:v>8.7083771314775245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'27 FEV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</c:v>
                </c:pt>
                <c:pt idx="7">
                  <c:v>8.4</c:v>
                </c:pt>
                <c:pt idx="8">
                  <c:v>10.6</c:v>
                </c:pt>
                <c:pt idx="9">
                  <c:v>13.1</c:v>
                </c:pt>
                <c:pt idx="10">
                  <c:v>14.3</c:v>
                </c:pt>
                <c:pt idx="11">
                  <c:v>1.7</c:v>
                </c:pt>
                <c:pt idx="12">
                  <c:v>17.600000000000001</c:v>
                </c:pt>
                <c:pt idx="13">
                  <c:v>13.8</c:v>
                </c:pt>
                <c:pt idx="14">
                  <c:v>10.6</c:v>
                </c:pt>
                <c:pt idx="15">
                  <c:v>4.8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'27 FEV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FEV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'27 FEV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'27 FEV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'27 FEV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'27 FEV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'27 FEV 23 '!$AJ$9:$AJ$32</c:f>
              <c:numCache>
                <c:formatCode>0.00</c:formatCode>
                <c:ptCount val="24"/>
                <c:pt idx="0">
                  <c:v>150.47515953790452</c:v>
                </c:pt>
                <c:pt idx="1">
                  <c:v>145.97139856576621</c:v>
                </c:pt>
                <c:pt idx="2">
                  <c:v>143.36521128929724</c:v>
                </c:pt>
                <c:pt idx="3">
                  <c:v>141.37422486607704</c:v>
                </c:pt>
                <c:pt idx="4">
                  <c:v>145.02961292497798</c:v>
                </c:pt>
                <c:pt idx="5">
                  <c:v>123.86996613707686</c:v>
                </c:pt>
                <c:pt idx="6">
                  <c:v>122.94588563305766</c:v>
                </c:pt>
                <c:pt idx="7">
                  <c:v>135.81379497862164</c:v>
                </c:pt>
                <c:pt idx="8">
                  <c:v>138.42362012656167</c:v>
                </c:pt>
                <c:pt idx="9">
                  <c:v>144.43504567089198</c:v>
                </c:pt>
                <c:pt idx="10">
                  <c:v>150.16826238073185</c:v>
                </c:pt>
                <c:pt idx="11">
                  <c:v>126.14672778009066</c:v>
                </c:pt>
                <c:pt idx="12">
                  <c:v>154.55094351986435</c:v>
                </c:pt>
                <c:pt idx="13">
                  <c:v>148.21010192433823</c:v>
                </c:pt>
                <c:pt idx="14">
                  <c:v>143.40648593943263</c:v>
                </c:pt>
                <c:pt idx="15">
                  <c:v>149.5142092901167</c:v>
                </c:pt>
                <c:pt idx="16">
                  <c:v>138.3390700652244</c:v>
                </c:pt>
                <c:pt idx="17">
                  <c:v>138.73641277763386</c:v>
                </c:pt>
                <c:pt idx="18">
                  <c:v>157.95080000879088</c:v>
                </c:pt>
                <c:pt idx="19">
                  <c:v>149.7352222065287</c:v>
                </c:pt>
                <c:pt idx="20">
                  <c:v>152.6392972827262</c:v>
                </c:pt>
                <c:pt idx="21">
                  <c:v>154.46761135973713</c:v>
                </c:pt>
                <c:pt idx="22">
                  <c:v>158.95560349903761</c:v>
                </c:pt>
                <c:pt idx="23">
                  <c:v>143.37303781105237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'27 FEV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'27 FEV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'27 FEV 23 '!$AL$9:$AL$32</c:f>
              <c:numCache>
                <c:formatCode>0.00</c:formatCode>
                <c:ptCount val="24"/>
                <c:pt idx="0">
                  <c:v>80.937833353082681</c:v>
                </c:pt>
                <c:pt idx="1">
                  <c:v>75.475268111312815</c:v>
                </c:pt>
                <c:pt idx="2">
                  <c:v>75.676453803596189</c:v>
                </c:pt>
                <c:pt idx="3">
                  <c:v>75.281678620554516</c:v>
                </c:pt>
                <c:pt idx="4">
                  <c:v>76.821094014874348</c:v>
                </c:pt>
                <c:pt idx="5">
                  <c:v>72.959102494300922</c:v>
                </c:pt>
                <c:pt idx="6">
                  <c:v>71.449320965927996</c:v>
                </c:pt>
                <c:pt idx="7">
                  <c:v>72.203342383538967</c:v>
                </c:pt>
                <c:pt idx="8">
                  <c:v>78.799863745403286</c:v>
                </c:pt>
                <c:pt idx="9">
                  <c:v>80.0996429905193</c:v>
                </c:pt>
                <c:pt idx="10">
                  <c:v>82.65887134886141</c:v>
                </c:pt>
                <c:pt idx="11">
                  <c:v>86.449532890440054</c:v>
                </c:pt>
                <c:pt idx="12">
                  <c:v>76.967869434230266</c:v>
                </c:pt>
                <c:pt idx="13">
                  <c:v>90.514095195198394</c:v>
                </c:pt>
                <c:pt idx="14">
                  <c:v>81.051242673188256</c:v>
                </c:pt>
                <c:pt idx="15">
                  <c:v>82.514463967234278</c:v>
                </c:pt>
                <c:pt idx="16">
                  <c:v>82.684316335537829</c:v>
                </c:pt>
                <c:pt idx="17">
                  <c:v>88.857437796469711</c:v>
                </c:pt>
                <c:pt idx="18">
                  <c:v>86.843620429640126</c:v>
                </c:pt>
                <c:pt idx="19">
                  <c:v>82.139530959413733</c:v>
                </c:pt>
                <c:pt idx="20">
                  <c:v>81.371097140769393</c:v>
                </c:pt>
                <c:pt idx="21">
                  <c:v>83.390785272619311</c:v>
                </c:pt>
                <c:pt idx="22">
                  <c:v>76.593991816662552</c:v>
                </c:pt>
                <c:pt idx="23">
                  <c:v>72.378585057470119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O11" sqref="AO1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38" t="s">
        <v>103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</row>
    <row r="2" spans="1:54" ht="20.25" x14ac:dyDescent="0.25">
      <c r="A2" s="139">
        <f>DATE(2023,2,27)</f>
        <v>44984</v>
      </c>
      <c r="B2" s="139"/>
      <c r="C2" s="139"/>
      <c r="D2" s="139"/>
      <c r="E2" s="139"/>
      <c r="F2" s="139"/>
      <c r="G2" s="13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0" t="s">
        <v>0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69" t="s">
        <v>91</v>
      </c>
      <c r="AG4" s="170"/>
      <c r="AH4" s="170"/>
      <c r="AI4" s="170"/>
      <c r="AJ4" s="145" t="s">
        <v>104</v>
      </c>
      <c r="AK4" s="146"/>
      <c r="AL4" s="145" t="s">
        <v>105</v>
      </c>
      <c r="AM4" s="146"/>
      <c r="AN4" s="132" t="s">
        <v>69</v>
      </c>
      <c r="AO4" s="133"/>
      <c r="AP4" s="133"/>
      <c r="AQ4" s="133"/>
      <c r="AR4" s="133"/>
      <c r="AS4" s="134"/>
    </row>
    <row r="5" spans="1:54" ht="15.75" customHeight="1" thickBot="1" x14ac:dyDescent="0.3">
      <c r="B5" s="142"/>
      <c r="C5" s="143"/>
      <c r="D5" s="143"/>
      <c r="E5" s="143"/>
      <c r="F5" s="143"/>
      <c r="G5" s="143"/>
      <c r="H5" s="143"/>
      <c r="I5" s="143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71"/>
      <c r="AG5" s="172"/>
      <c r="AH5" s="172"/>
      <c r="AI5" s="172"/>
      <c r="AJ5" s="147"/>
      <c r="AK5" s="148"/>
      <c r="AL5" s="147"/>
      <c r="AM5" s="148"/>
      <c r="AN5" s="135"/>
      <c r="AO5" s="136"/>
      <c r="AP5" s="136"/>
      <c r="AQ5" s="136"/>
      <c r="AR5" s="136"/>
      <c r="AS5" s="137"/>
    </row>
    <row r="6" spans="1:54" ht="18.75" customHeight="1" thickBot="1" x14ac:dyDescent="0.3">
      <c r="B6" s="160" t="s">
        <v>1</v>
      </c>
      <c r="C6" s="161"/>
      <c r="D6" s="161"/>
      <c r="E6" s="161"/>
      <c r="F6" s="161"/>
      <c r="G6" s="161"/>
      <c r="H6" s="161"/>
      <c r="I6" s="162"/>
      <c r="J6" s="160" t="s">
        <v>74</v>
      </c>
      <c r="K6" s="163"/>
      <c r="L6" s="161"/>
      <c r="M6" s="161"/>
      <c r="N6" s="161"/>
      <c r="O6" s="161"/>
      <c r="P6" s="162"/>
      <c r="Q6" s="164"/>
      <c r="R6" s="154" t="s">
        <v>92</v>
      </c>
      <c r="S6" s="155"/>
      <c r="T6" s="155"/>
      <c r="U6" s="155"/>
      <c r="V6" s="155"/>
      <c r="W6" s="155"/>
      <c r="X6" s="155"/>
      <c r="Y6" s="155"/>
      <c r="Z6" s="154" t="s">
        <v>93</v>
      </c>
      <c r="AA6" s="155"/>
      <c r="AB6" s="155"/>
      <c r="AC6" s="155"/>
      <c r="AD6" s="155"/>
      <c r="AE6" s="155"/>
      <c r="AF6" s="156" t="s">
        <v>14</v>
      </c>
      <c r="AG6" s="157"/>
      <c r="AH6" s="165" t="s">
        <v>11</v>
      </c>
      <c r="AI6" s="166"/>
      <c r="AJ6" s="147"/>
      <c r="AK6" s="148"/>
      <c r="AL6" s="147"/>
      <c r="AM6" s="148"/>
      <c r="AN6" s="135"/>
      <c r="AO6" s="136"/>
      <c r="AP6" s="136"/>
      <c r="AQ6" s="136"/>
      <c r="AR6" s="136"/>
      <c r="AS6" s="137"/>
    </row>
    <row r="7" spans="1:54" ht="36.75" customHeight="1" thickBot="1" x14ac:dyDescent="0.3">
      <c r="B7" s="201" t="s">
        <v>12</v>
      </c>
      <c r="C7" s="202"/>
      <c r="D7" s="202"/>
      <c r="E7" s="203"/>
      <c r="F7" s="202" t="s">
        <v>13</v>
      </c>
      <c r="G7" s="202"/>
      <c r="H7" s="202"/>
      <c r="I7" s="204"/>
      <c r="J7" s="176" t="s">
        <v>7</v>
      </c>
      <c r="K7" s="152"/>
      <c r="L7" s="151" t="s">
        <v>8</v>
      </c>
      <c r="M7" s="152"/>
      <c r="N7" s="151" t="s">
        <v>9</v>
      </c>
      <c r="O7" s="152"/>
      <c r="P7" s="151" t="s">
        <v>10</v>
      </c>
      <c r="Q7" s="153"/>
      <c r="R7" s="176" t="s">
        <v>4</v>
      </c>
      <c r="S7" s="177"/>
      <c r="T7" s="177"/>
      <c r="U7" s="177"/>
      <c r="V7" s="177"/>
      <c r="W7" s="177"/>
      <c r="X7" s="151" t="s">
        <v>90</v>
      </c>
      <c r="Y7" s="153"/>
      <c r="Z7" s="176" t="s">
        <v>3</v>
      </c>
      <c r="AA7" s="177"/>
      <c r="AB7" s="177"/>
      <c r="AC7" s="152"/>
      <c r="AD7" s="205" t="s">
        <v>90</v>
      </c>
      <c r="AE7" s="205"/>
      <c r="AF7" s="158"/>
      <c r="AG7" s="159"/>
      <c r="AH7" s="167"/>
      <c r="AI7" s="168"/>
      <c r="AJ7" s="149"/>
      <c r="AK7" s="150"/>
      <c r="AL7" s="149"/>
      <c r="AM7" s="150"/>
      <c r="AN7" s="135"/>
      <c r="AO7" s="136"/>
      <c r="AP7" s="136"/>
      <c r="AQ7" s="136"/>
      <c r="AR7" s="136"/>
      <c r="AS7" s="137"/>
    </row>
    <row r="8" spans="1:54" ht="34.5" thickTop="1" thickBot="1" x14ac:dyDescent="0.3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74">
        <v>37.909999999999997</v>
      </c>
      <c r="C9" s="51">
        <f t="shared" ref="C9:C32" si="0">AK9-AE9</f>
        <v>12.19958419719061</v>
      </c>
      <c r="D9" s="52">
        <f t="shared" ref="D9:D32" si="1">AM9-Y9</f>
        <v>19.0877354571696</v>
      </c>
      <c r="E9" s="59">
        <f t="shared" ref="E9:E32" si="2">(AG9+AI9)-Q9</f>
        <v>6.6226803456397922</v>
      </c>
      <c r="F9" s="76">
        <v>240.74</v>
      </c>
      <c r="G9" s="52">
        <f t="shared" ref="G9:G32" si="3">AJ9-AD9</f>
        <v>150.47515953790452</v>
      </c>
      <c r="H9" s="52">
        <f t="shared" ref="H9:H32" si="4">AL9-X9</f>
        <v>80.937833353082681</v>
      </c>
      <c r="I9" s="53">
        <f t="shared" ref="I9:I32" si="5">(AH9+AF9)-P9</f>
        <v>9.3270071090128024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57.9</v>
      </c>
      <c r="V9" s="84">
        <v>0</v>
      </c>
      <c r="W9" s="90">
        <v>63.7</v>
      </c>
      <c r="X9" s="94">
        <f>R9+T9+V9</f>
        <v>0</v>
      </c>
      <c r="Y9" s="95">
        <f>S9+U9+W9</f>
        <v>121.6</v>
      </c>
      <c r="Z9" s="91">
        <v>0</v>
      </c>
      <c r="AA9" s="84">
        <v>0</v>
      </c>
      <c r="AB9" s="84">
        <v>0</v>
      </c>
      <c r="AC9" s="84">
        <v>63.68</v>
      </c>
      <c r="AD9" s="96">
        <f>Z9+AB9</f>
        <v>0</v>
      </c>
      <c r="AE9" s="52">
        <f>AA9+AC9</f>
        <v>63.68</v>
      </c>
      <c r="AF9" s="211">
        <v>0.185809811827957</v>
      </c>
      <c r="AG9" s="212">
        <v>0.38345564516128999</v>
      </c>
      <c r="AH9" s="54">
        <f t="shared" ref="AH9:AH32" si="6">(F9+P9+X9+AD9)-(AJ9+AL9+AF9)</f>
        <v>9.1411972971848456</v>
      </c>
      <c r="AI9" s="63">
        <f t="shared" ref="AI9:AI32" si="7">(B9+Q9+Y9+AE9)-(AM9+AK9+AG9)</f>
        <v>6.239224700478502</v>
      </c>
      <c r="AJ9" s="64">
        <v>150.47515953790452</v>
      </c>
      <c r="AK9" s="61">
        <v>75.87958419719061</v>
      </c>
      <c r="AL9" s="66">
        <v>80.937833353082681</v>
      </c>
      <c r="AM9" s="61">
        <v>140.68773545716959</v>
      </c>
      <c r="AS9" s="118"/>
      <c r="BA9" s="42"/>
      <c r="BB9" s="42"/>
    </row>
    <row r="10" spans="1:54" ht="15.75" x14ac:dyDescent="0.25">
      <c r="A10" s="25">
        <v>2</v>
      </c>
      <c r="B10" s="69">
        <v>27.95</v>
      </c>
      <c r="C10" s="51">
        <f t="shared" si="0"/>
        <v>14.127871492713552</v>
      </c>
      <c r="D10" s="52">
        <f t="shared" si="1"/>
        <v>7.4990158024074276</v>
      </c>
      <c r="E10" s="59">
        <f t="shared" si="2"/>
        <v>6.3231127048790077</v>
      </c>
      <c r="F10" s="68">
        <v>230.38</v>
      </c>
      <c r="G10" s="52">
        <f t="shared" si="3"/>
        <v>145.97139856576621</v>
      </c>
      <c r="H10" s="52">
        <f t="shared" si="4"/>
        <v>75.475268111312815</v>
      </c>
      <c r="I10" s="53">
        <f t="shared" si="5"/>
        <v>8.9333333229209781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58.17</v>
      </c>
      <c r="V10" s="84">
        <v>0</v>
      </c>
      <c r="W10" s="84">
        <v>63.48</v>
      </c>
      <c r="X10" s="94">
        <f t="shared" ref="X10:X32" si="10">R10+T10+V10</f>
        <v>0</v>
      </c>
      <c r="Y10" s="95">
        <f t="shared" ref="Y10:Y32" si="11">S10+U10+W10</f>
        <v>121.65</v>
      </c>
      <c r="Z10" s="91">
        <v>0</v>
      </c>
      <c r="AA10" s="84">
        <v>0</v>
      </c>
      <c r="AB10" s="84">
        <v>0</v>
      </c>
      <c r="AC10" s="84">
        <v>62.89</v>
      </c>
      <c r="AD10" s="96">
        <f t="shared" ref="AD10:AD32" si="12">Z10+AB10</f>
        <v>0</v>
      </c>
      <c r="AE10" s="52">
        <f t="shared" ref="AE10:AE32" si="13">AA10+AC10</f>
        <v>62.89</v>
      </c>
      <c r="AF10" s="213">
        <v>0.185809811827957</v>
      </c>
      <c r="AG10" s="214">
        <v>0.38345564516128999</v>
      </c>
      <c r="AH10" s="54">
        <f t="shared" si="6"/>
        <v>8.7475235110930214</v>
      </c>
      <c r="AI10" s="63">
        <f t="shared" si="7"/>
        <v>5.9396570597177174</v>
      </c>
      <c r="AJ10" s="64">
        <v>145.97139856576621</v>
      </c>
      <c r="AK10" s="61">
        <v>77.017871492713553</v>
      </c>
      <c r="AL10" s="66">
        <v>75.475268111312815</v>
      </c>
      <c r="AM10" s="61">
        <v>129.14901580240743</v>
      </c>
      <c r="AS10" s="118"/>
      <c r="BA10" s="42"/>
      <c r="BB10" s="42"/>
    </row>
    <row r="11" spans="1:54" ht="15" customHeight="1" x14ac:dyDescent="0.25">
      <c r="A11" s="25">
        <v>3</v>
      </c>
      <c r="B11" s="69">
        <v>21.84</v>
      </c>
      <c r="C11" s="51">
        <f t="shared" si="0"/>
        <v>14.981518869730309</v>
      </c>
      <c r="D11" s="52">
        <f t="shared" si="1"/>
        <v>0.70726833843339421</v>
      </c>
      <c r="E11" s="59">
        <f t="shared" si="2"/>
        <v>6.151212791836314</v>
      </c>
      <c r="F11" s="68">
        <v>227.88</v>
      </c>
      <c r="G11" s="52">
        <f t="shared" si="3"/>
        <v>143.36521128929724</v>
      </c>
      <c r="H11" s="52">
        <f t="shared" si="4"/>
        <v>75.676453803596189</v>
      </c>
      <c r="I11" s="53">
        <f t="shared" si="5"/>
        <v>8.838334907106562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57.99</v>
      </c>
      <c r="V11" s="84">
        <v>0</v>
      </c>
      <c r="W11" s="84">
        <v>63.44</v>
      </c>
      <c r="X11" s="94">
        <f t="shared" si="10"/>
        <v>0</v>
      </c>
      <c r="Y11" s="95">
        <f t="shared" si="11"/>
        <v>121.43</v>
      </c>
      <c r="Z11" s="91">
        <v>0</v>
      </c>
      <c r="AA11" s="84">
        <v>0</v>
      </c>
      <c r="AB11" s="84">
        <v>0</v>
      </c>
      <c r="AC11" s="84">
        <v>63.08</v>
      </c>
      <c r="AD11" s="96">
        <f t="shared" si="12"/>
        <v>0</v>
      </c>
      <c r="AE11" s="52">
        <f t="shared" si="13"/>
        <v>63.08</v>
      </c>
      <c r="AF11" s="213">
        <v>0.185809811827957</v>
      </c>
      <c r="AG11" s="214">
        <v>0.38345564516128999</v>
      </c>
      <c r="AH11" s="54">
        <f t="shared" si="6"/>
        <v>8.6525250952786052</v>
      </c>
      <c r="AI11" s="63">
        <f t="shared" si="7"/>
        <v>5.7677571466750237</v>
      </c>
      <c r="AJ11" s="64">
        <v>143.36521128929724</v>
      </c>
      <c r="AK11" s="61">
        <v>78.061518869730307</v>
      </c>
      <c r="AL11" s="66">
        <v>75.676453803596189</v>
      </c>
      <c r="AM11" s="61">
        <v>122.1372683384334</v>
      </c>
      <c r="AS11" s="118"/>
      <c r="BA11" s="42"/>
      <c r="BB11" s="42"/>
    </row>
    <row r="12" spans="1:54" ht="15" customHeight="1" x14ac:dyDescent="0.25">
      <c r="A12" s="25">
        <v>4</v>
      </c>
      <c r="B12" s="69">
        <v>12.72</v>
      </c>
      <c r="C12" s="51">
        <f t="shared" si="0"/>
        <v>9.5546719521263412</v>
      </c>
      <c r="D12" s="52">
        <f t="shared" si="1"/>
        <v>-2.7829100604725312</v>
      </c>
      <c r="E12" s="59">
        <f t="shared" si="2"/>
        <v>5.9482381083462021</v>
      </c>
      <c r="F12" s="68">
        <v>225.4</v>
      </c>
      <c r="G12" s="52">
        <f t="shared" si="3"/>
        <v>141.37422486607704</v>
      </c>
      <c r="H12" s="52">
        <f t="shared" si="4"/>
        <v>75.281678620554516</v>
      </c>
      <c r="I12" s="53">
        <f t="shared" si="5"/>
        <v>8.7440965133684383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57.9</v>
      </c>
      <c r="V12" s="84">
        <v>0</v>
      </c>
      <c r="W12" s="84">
        <v>64.150000000000006</v>
      </c>
      <c r="X12" s="94">
        <f t="shared" si="10"/>
        <v>0</v>
      </c>
      <c r="Y12" s="95">
        <f t="shared" si="11"/>
        <v>122.05000000000001</v>
      </c>
      <c r="Z12" s="91">
        <v>0</v>
      </c>
      <c r="AA12" s="84">
        <v>0</v>
      </c>
      <c r="AB12" s="84">
        <v>0</v>
      </c>
      <c r="AC12" s="84">
        <v>64.33</v>
      </c>
      <c r="AD12" s="96">
        <f t="shared" si="12"/>
        <v>0</v>
      </c>
      <c r="AE12" s="52">
        <f t="shared" si="13"/>
        <v>64.33</v>
      </c>
      <c r="AF12" s="213">
        <v>0.185809811827957</v>
      </c>
      <c r="AG12" s="214">
        <v>0.38345564516128999</v>
      </c>
      <c r="AH12" s="54">
        <f t="shared" si="6"/>
        <v>8.5582867015404815</v>
      </c>
      <c r="AI12" s="63">
        <f t="shared" si="7"/>
        <v>5.5647824631849119</v>
      </c>
      <c r="AJ12" s="64">
        <v>141.37422486607704</v>
      </c>
      <c r="AK12" s="61">
        <v>73.88467195212634</v>
      </c>
      <c r="AL12" s="66">
        <v>75.281678620554516</v>
      </c>
      <c r="AM12" s="61">
        <v>119.26708993952748</v>
      </c>
      <c r="AS12" s="118"/>
      <c r="BA12" s="42"/>
      <c r="BB12" s="42"/>
    </row>
    <row r="13" spans="1:54" ht="15.75" x14ac:dyDescent="0.25">
      <c r="A13" s="25">
        <v>5</v>
      </c>
      <c r="B13" s="69">
        <v>18.86</v>
      </c>
      <c r="C13" s="51">
        <f t="shared" si="0"/>
        <v>15.014286405924963</v>
      </c>
      <c r="D13" s="52">
        <f t="shared" si="1"/>
        <v>-2.1923930809045657</v>
      </c>
      <c r="E13" s="59">
        <f t="shared" si="2"/>
        <v>6.0381066749795869</v>
      </c>
      <c r="F13" s="68">
        <v>230.8</v>
      </c>
      <c r="G13" s="52">
        <f t="shared" si="3"/>
        <v>145.02961292497798</v>
      </c>
      <c r="H13" s="52">
        <f t="shared" si="4"/>
        <v>76.821094014874348</v>
      </c>
      <c r="I13" s="53">
        <f t="shared" si="5"/>
        <v>8.9492930601476726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55.52</v>
      </c>
      <c r="V13" s="84">
        <v>0</v>
      </c>
      <c r="W13" s="84">
        <v>63.12</v>
      </c>
      <c r="X13" s="94">
        <f t="shared" si="10"/>
        <v>0</v>
      </c>
      <c r="Y13" s="95">
        <f t="shared" si="11"/>
        <v>118.64</v>
      </c>
      <c r="Z13" s="91">
        <v>0</v>
      </c>
      <c r="AA13" s="84">
        <v>0</v>
      </c>
      <c r="AB13" s="84">
        <v>0</v>
      </c>
      <c r="AC13" s="84">
        <v>64.81</v>
      </c>
      <c r="AD13" s="96">
        <f t="shared" si="12"/>
        <v>0</v>
      </c>
      <c r="AE13" s="52">
        <f t="shared" si="13"/>
        <v>64.81</v>
      </c>
      <c r="AF13" s="213">
        <v>0.185809811827957</v>
      </c>
      <c r="AG13" s="214">
        <v>0.38345564516128999</v>
      </c>
      <c r="AH13" s="54">
        <f t="shared" si="6"/>
        <v>8.7634832483197158</v>
      </c>
      <c r="AI13" s="63">
        <f t="shared" si="7"/>
        <v>5.6546510298182966</v>
      </c>
      <c r="AJ13" s="64">
        <v>145.02961292497798</v>
      </c>
      <c r="AK13" s="61">
        <v>79.824286405924965</v>
      </c>
      <c r="AL13" s="66">
        <v>76.821094014874348</v>
      </c>
      <c r="AM13" s="61">
        <v>116.44760691909543</v>
      </c>
      <c r="AS13" s="118"/>
      <c r="BA13" s="42"/>
      <c r="BB13" s="42"/>
    </row>
    <row r="14" spans="1:54" ht="15.75" customHeight="1" x14ac:dyDescent="0.25">
      <c r="A14" s="25">
        <v>6</v>
      </c>
      <c r="B14" s="69">
        <v>37.43</v>
      </c>
      <c r="C14" s="51">
        <f t="shared" si="0"/>
        <v>15.413414103602932</v>
      </c>
      <c r="D14" s="52">
        <f t="shared" si="1"/>
        <v>15.429741844353003</v>
      </c>
      <c r="E14" s="59">
        <f t="shared" si="2"/>
        <v>6.5868440520440847</v>
      </c>
      <c r="F14" s="68">
        <v>204.77</v>
      </c>
      <c r="G14" s="52">
        <f t="shared" si="3"/>
        <v>123.86996613707686</v>
      </c>
      <c r="H14" s="52">
        <f t="shared" si="4"/>
        <v>72.939102494300926</v>
      </c>
      <c r="I14" s="53">
        <f t="shared" si="5"/>
        <v>7.960931368622246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1">
        <v>0.02</v>
      </c>
      <c r="S14" s="84">
        <v>0</v>
      </c>
      <c r="T14" s="84">
        <v>0</v>
      </c>
      <c r="U14" s="84">
        <v>58.3</v>
      </c>
      <c r="V14" s="84">
        <v>0</v>
      </c>
      <c r="W14" s="84">
        <v>64.23</v>
      </c>
      <c r="X14" s="94">
        <f t="shared" si="10"/>
        <v>0.02</v>
      </c>
      <c r="Y14" s="95">
        <f t="shared" si="11"/>
        <v>122.53</v>
      </c>
      <c r="Z14" s="91">
        <v>0</v>
      </c>
      <c r="AA14" s="84">
        <v>0</v>
      </c>
      <c r="AB14" s="84">
        <v>0</v>
      </c>
      <c r="AC14" s="84">
        <v>61.95</v>
      </c>
      <c r="AD14" s="96">
        <f t="shared" si="12"/>
        <v>0</v>
      </c>
      <c r="AE14" s="52">
        <f t="shared" si="13"/>
        <v>61.95</v>
      </c>
      <c r="AF14" s="213">
        <v>0.185809811827957</v>
      </c>
      <c r="AG14" s="214">
        <v>0.38345564516128999</v>
      </c>
      <c r="AH14" s="54">
        <f t="shared" si="6"/>
        <v>7.7751215567942893</v>
      </c>
      <c r="AI14" s="63">
        <f t="shared" si="7"/>
        <v>6.2033884068827945</v>
      </c>
      <c r="AJ14" s="64">
        <v>123.86996613707686</v>
      </c>
      <c r="AK14" s="61">
        <v>77.363414103602935</v>
      </c>
      <c r="AL14" s="66">
        <v>72.959102494300922</v>
      </c>
      <c r="AM14" s="61">
        <v>137.959741844353</v>
      </c>
      <c r="AS14" s="118"/>
      <c r="BA14" s="42"/>
      <c r="BB14" s="42"/>
    </row>
    <row r="15" spans="1:54" ht="15.75" x14ac:dyDescent="0.25">
      <c r="A15" s="25">
        <v>7</v>
      </c>
      <c r="B15" s="69">
        <v>19.440000000000001</v>
      </c>
      <c r="C15" s="51">
        <f t="shared" si="0"/>
        <v>26.872157751533585</v>
      </c>
      <c r="D15" s="52">
        <f t="shared" si="1"/>
        <v>6.1015864837556393</v>
      </c>
      <c r="E15" s="59">
        <f t="shared" si="2"/>
        <v>-13.53374423528923</v>
      </c>
      <c r="F15" s="68">
        <v>198.99</v>
      </c>
      <c r="G15" s="52">
        <f t="shared" si="3"/>
        <v>120.54588563305765</v>
      </c>
      <c r="H15" s="52">
        <f t="shared" si="4"/>
        <v>70.579320965927991</v>
      </c>
      <c r="I15" s="53">
        <f t="shared" si="5"/>
        <v>7.8647934010143583</v>
      </c>
      <c r="J15" s="58">
        <v>0</v>
      </c>
      <c r="K15" s="81">
        <v>20.010000000000002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20.010000000000002</v>
      </c>
      <c r="R15" s="91">
        <v>0.87000000000000011</v>
      </c>
      <c r="S15" s="84">
        <v>0</v>
      </c>
      <c r="T15" s="84">
        <v>0</v>
      </c>
      <c r="U15" s="84">
        <v>52.5</v>
      </c>
      <c r="V15" s="84">
        <v>0</v>
      </c>
      <c r="W15" s="84">
        <v>65.11</v>
      </c>
      <c r="X15" s="94">
        <f t="shared" si="10"/>
        <v>0.87000000000000011</v>
      </c>
      <c r="Y15" s="95">
        <f t="shared" si="11"/>
        <v>117.61</v>
      </c>
      <c r="Z15" s="91">
        <v>2.4</v>
      </c>
      <c r="AA15" s="84">
        <v>0</v>
      </c>
      <c r="AB15" s="84">
        <v>0</v>
      </c>
      <c r="AC15" s="84">
        <v>60.9</v>
      </c>
      <c r="AD15" s="96">
        <f t="shared" si="12"/>
        <v>2.4</v>
      </c>
      <c r="AE15" s="52">
        <f t="shared" si="13"/>
        <v>60.9</v>
      </c>
      <c r="AF15" s="213">
        <v>0.185809811827957</v>
      </c>
      <c r="AG15" s="214">
        <v>0.38345564516128999</v>
      </c>
      <c r="AH15" s="54">
        <f t="shared" si="6"/>
        <v>7.6789835891864016</v>
      </c>
      <c r="AI15" s="63">
        <f t="shared" si="7"/>
        <v>6.0928001195494801</v>
      </c>
      <c r="AJ15" s="64">
        <v>122.94588563305766</v>
      </c>
      <c r="AK15" s="61">
        <v>87.772157751533584</v>
      </c>
      <c r="AL15" s="66">
        <v>71.449320965927996</v>
      </c>
      <c r="AM15" s="61">
        <v>123.71158648375564</v>
      </c>
      <c r="AS15" s="118"/>
      <c r="BA15" s="42"/>
      <c r="BB15" s="42"/>
    </row>
    <row r="16" spans="1:54" ht="15.75" x14ac:dyDescent="0.25">
      <c r="A16" s="25">
        <v>8</v>
      </c>
      <c r="B16" s="69">
        <v>78.72</v>
      </c>
      <c r="C16" s="51">
        <f t="shared" si="0"/>
        <v>42.842921587663547</v>
      </c>
      <c r="D16" s="52">
        <f t="shared" si="1"/>
        <v>48.284849694273532</v>
      </c>
      <c r="E16" s="59">
        <f t="shared" si="2"/>
        <v>-12.40777128193708</v>
      </c>
      <c r="F16" s="68">
        <v>194.58</v>
      </c>
      <c r="G16" s="52">
        <f t="shared" si="3"/>
        <v>127.41379497862164</v>
      </c>
      <c r="H16" s="52">
        <f t="shared" si="4"/>
        <v>58.763342383538969</v>
      </c>
      <c r="I16" s="53">
        <f t="shared" si="5"/>
        <v>8.4028626378393962</v>
      </c>
      <c r="J16" s="58">
        <v>0</v>
      </c>
      <c r="K16" s="81">
        <v>20.07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20.07</v>
      </c>
      <c r="R16" s="91">
        <v>13.440000000000001</v>
      </c>
      <c r="S16" s="84">
        <v>0</v>
      </c>
      <c r="T16" s="84">
        <v>0</v>
      </c>
      <c r="U16" s="84">
        <v>36.46</v>
      </c>
      <c r="V16" s="84">
        <v>0</v>
      </c>
      <c r="W16" s="84">
        <v>63.81</v>
      </c>
      <c r="X16" s="94">
        <f t="shared" si="10"/>
        <v>13.440000000000001</v>
      </c>
      <c r="Y16" s="95">
        <f t="shared" si="11"/>
        <v>100.27000000000001</v>
      </c>
      <c r="Z16" s="91">
        <v>8.4</v>
      </c>
      <c r="AA16" s="84">
        <v>0</v>
      </c>
      <c r="AB16" s="84">
        <v>0</v>
      </c>
      <c r="AC16" s="84">
        <v>61.26</v>
      </c>
      <c r="AD16" s="96">
        <f t="shared" si="12"/>
        <v>8.4</v>
      </c>
      <c r="AE16" s="52">
        <f t="shared" si="13"/>
        <v>61.26</v>
      </c>
      <c r="AF16" s="213">
        <v>0.185809811827957</v>
      </c>
      <c r="AG16" s="214">
        <v>0.38345564516128999</v>
      </c>
      <c r="AH16" s="54">
        <f t="shared" si="6"/>
        <v>8.2170528260114395</v>
      </c>
      <c r="AI16" s="63">
        <f t="shared" si="7"/>
        <v>7.2787730729016289</v>
      </c>
      <c r="AJ16" s="64">
        <v>135.81379497862164</v>
      </c>
      <c r="AK16" s="61">
        <v>104.10292158766354</v>
      </c>
      <c r="AL16" s="66">
        <v>72.203342383538967</v>
      </c>
      <c r="AM16" s="61">
        <v>148.55484969427354</v>
      </c>
      <c r="AS16" s="118"/>
      <c r="BA16" s="42"/>
      <c r="BB16" s="42"/>
    </row>
    <row r="17" spans="1:54" ht="15.75" x14ac:dyDescent="0.25">
      <c r="A17" s="25">
        <v>9</v>
      </c>
      <c r="B17" s="69">
        <v>83.22</v>
      </c>
      <c r="C17" s="51">
        <f t="shared" si="0"/>
        <v>51.204158550810213</v>
      </c>
      <c r="D17" s="52">
        <f t="shared" si="1"/>
        <v>44.110469088147198</v>
      </c>
      <c r="E17" s="59">
        <f t="shared" si="2"/>
        <v>-12.094627638957416</v>
      </c>
      <c r="F17" s="68">
        <v>191.09</v>
      </c>
      <c r="G17" s="52">
        <f t="shared" si="3"/>
        <v>127.82362012656168</v>
      </c>
      <c r="H17" s="52">
        <f t="shared" si="4"/>
        <v>54.499863745403289</v>
      </c>
      <c r="I17" s="53">
        <f t="shared" si="5"/>
        <v>8.7665161280350414</v>
      </c>
      <c r="J17" s="58">
        <v>0</v>
      </c>
      <c r="K17" s="81">
        <v>19.98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19.98</v>
      </c>
      <c r="R17" s="91">
        <v>24.3</v>
      </c>
      <c r="S17" s="84">
        <v>0</v>
      </c>
      <c r="T17" s="84">
        <v>0</v>
      </c>
      <c r="U17" s="84">
        <v>39.97</v>
      </c>
      <c r="V17" s="84">
        <v>0</v>
      </c>
      <c r="W17" s="84">
        <v>63.19</v>
      </c>
      <c r="X17" s="94">
        <f t="shared" si="10"/>
        <v>24.3</v>
      </c>
      <c r="Y17" s="95">
        <f t="shared" si="11"/>
        <v>103.16</v>
      </c>
      <c r="Z17" s="91">
        <v>10.6</v>
      </c>
      <c r="AA17" s="84">
        <v>0</v>
      </c>
      <c r="AB17" s="84">
        <v>0</v>
      </c>
      <c r="AC17" s="84">
        <v>61.93</v>
      </c>
      <c r="AD17" s="96">
        <f t="shared" si="12"/>
        <v>10.6</v>
      </c>
      <c r="AE17" s="52">
        <f t="shared" si="13"/>
        <v>61.93</v>
      </c>
      <c r="AF17" s="213">
        <v>0.185809811827957</v>
      </c>
      <c r="AG17" s="214">
        <v>0.38345564516128999</v>
      </c>
      <c r="AH17" s="54">
        <f t="shared" si="6"/>
        <v>8.5807063162070847</v>
      </c>
      <c r="AI17" s="63">
        <f t="shared" si="7"/>
        <v>7.5019167158812934</v>
      </c>
      <c r="AJ17" s="64">
        <v>138.42362012656167</v>
      </c>
      <c r="AK17" s="61">
        <v>113.13415855081021</v>
      </c>
      <c r="AL17" s="66">
        <v>78.799863745403286</v>
      </c>
      <c r="AM17" s="61">
        <v>147.27046908814719</v>
      </c>
      <c r="AS17" s="118"/>
      <c r="BA17" s="42"/>
      <c r="BB17" s="42"/>
    </row>
    <row r="18" spans="1:54" ht="15.75" x14ac:dyDescent="0.25">
      <c r="A18" s="25">
        <v>10</v>
      </c>
      <c r="B18" s="69">
        <v>94.5</v>
      </c>
      <c r="C18" s="51">
        <f t="shared" si="0"/>
        <v>49.705365252651831</v>
      </c>
      <c r="D18" s="52">
        <f t="shared" si="1"/>
        <v>56.735114490963156</v>
      </c>
      <c r="E18" s="59">
        <f t="shared" si="2"/>
        <v>-11.940479743615017</v>
      </c>
      <c r="F18" s="68">
        <v>194.15</v>
      </c>
      <c r="G18" s="52">
        <f t="shared" si="3"/>
        <v>131.33504567089199</v>
      </c>
      <c r="H18" s="52">
        <f t="shared" si="4"/>
        <v>53.759642990519296</v>
      </c>
      <c r="I18" s="53">
        <f t="shared" si="5"/>
        <v>9.0553113385887141</v>
      </c>
      <c r="J18" s="58">
        <v>0</v>
      </c>
      <c r="K18" s="81">
        <v>20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</v>
      </c>
      <c r="R18" s="91">
        <v>26.340000000000003</v>
      </c>
      <c r="S18" s="84">
        <v>0</v>
      </c>
      <c r="T18" s="84">
        <v>0</v>
      </c>
      <c r="U18" s="84">
        <v>36.71</v>
      </c>
      <c r="V18" s="84">
        <v>0</v>
      </c>
      <c r="W18" s="84">
        <v>62.1</v>
      </c>
      <c r="X18" s="94">
        <f t="shared" si="10"/>
        <v>26.340000000000003</v>
      </c>
      <c r="Y18" s="95">
        <f t="shared" si="11"/>
        <v>98.81</v>
      </c>
      <c r="Z18" s="91">
        <v>13.1</v>
      </c>
      <c r="AA18" s="84">
        <v>0</v>
      </c>
      <c r="AB18" s="84">
        <v>0</v>
      </c>
      <c r="AC18" s="84">
        <v>61.2</v>
      </c>
      <c r="AD18" s="96">
        <f t="shared" si="12"/>
        <v>13.1</v>
      </c>
      <c r="AE18" s="52">
        <f t="shared" si="13"/>
        <v>61.2</v>
      </c>
      <c r="AF18" s="213">
        <v>0.185809811827957</v>
      </c>
      <c r="AG18" s="214">
        <v>0.38345564516128999</v>
      </c>
      <c r="AH18" s="54">
        <f t="shared" si="6"/>
        <v>8.8695015267607573</v>
      </c>
      <c r="AI18" s="63">
        <f t="shared" si="7"/>
        <v>7.6760646112236941</v>
      </c>
      <c r="AJ18" s="64">
        <v>144.43504567089198</v>
      </c>
      <c r="AK18" s="61">
        <v>110.90536525265183</v>
      </c>
      <c r="AL18" s="66">
        <v>80.0996429905193</v>
      </c>
      <c r="AM18" s="61">
        <v>155.54511449096316</v>
      </c>
      <c r="AS18" s="118"/>
      <c r="BA18" s="42"/>
      <c r="BB18" s="42"/>
    </row>
    <row r="19" spans="1:54" ht="15.75" x14ac:dyDescent="0.25">
      <c r="A19" s="25">
        <v>11</v>
      </c>
      <c r="B19" s="69">
        <v>83.59</v>
      </c>
      <c r="C19" s="51">
        <f t="shared" si="0"/>
        <v>52.91631650347302</v>
      </c>
      <c r="D19" s="52">
        <f t="shared" si="1"/>
        <v>42.626935007624894</v>
      </c>
      <c r="E19" s="59">
        <f t="shared" si="2"/>
        <v>-11.953251511097909</v>
      </c>
      <c r="F19" s="68">
        <v>198.52</v>
      </c>
      <c r="G19" s="52">
        <f t="shared" si="3"/>
        <v>135.86826238073184</v>
      </c>
      <c r="H19" s="52">
        <f t="shared" si="4"/>
        <v>53.26887134886141</v>
      </c>
      <c r="I19" s="53">
        <f t="shared" si="5"/>
        <v>9.3828662704067849</v>
      </c>
      <c r="J19" s="58">
        <v>0</v>
      </c>
      <c r="K19" s="81">
        <v>20.190000000000001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20.190000000000001</v>
      </c>
      <c r="R19" s="91">
        <v>29.39</v>
      </c>
      <c r="S19" s="84">
        <v>0</v>
      </c>
      <c r="T19" s="84">
        <v>0</v>
      </c>
      <c r="U19" s="84">
        <v>54.92</v>
      </c>
      <c r="V19" s="84">
        <v>0</v>
      </c>
      <c r="W19" s="84">
        <v>63.07</v>
      </c>
      <c r="X19" s="94">
        <f t="shared" si="10"/>
        <v>29.39</v>
      </c>
      <c r="Y19" s="95">
        <f t="shared" si="11"/>
        <v>117.99000000000001</v>
      </c>
      <c r="Z19" s="91">
        <v>14.3</v>
      </c>
      <c r="AA19" s="84">
        <v>0</v>
      </c>
      <c r="AB19" s="84">
        <v>0</v>
      </c>
      <c r="AC19" s="84">
        <v>59.07</v>
      </c>
      <c r="AD19" s="96">
        <f t="shared" si="12"/>
        <v>14.3</v>
      </c>
      <c r="AE19" s="52">
        <f t="shared" si="13"/>
        <v>59.07</v>
      </c>
      <c r="AF19" s="213">
        <v>0.185809811827957</v>
      </c>
      <c r="AG19" s="214">
        <v>0.38345564516128999</v>
      </c>
      <c r="AH19" s="54">
        <f t="shared" si="6"/>
        <v>9.1970564585788281</v>
      </c>
      <c r="AI19" s="63">
        <f t="shared" si="7"/>
        <v>7.8532928437408032</v>
      </c>
      <c r="AJ19" s="64">
        <v>150.16826238073185</v>
      </c>
      <c r="AK19" s="61">
        <v>111.98631650347302</v>
      </c>
      <c r="AL19" s="66">
        <v>82.65887134886141</v>
      </c>
      <c r="AM19" s="61">
        <v>160.6169350076249</v>
      </c>
      <c r="AS19" s="118"/>
      <c r="BA19" s="42"/>
      <c r="BB19" s="42"/>
    </row>
    <row r="20" spans="1:54" ht="15.75" x14ac:dyDescent="0.25">
      <c r="A20" s="25">
        <v>12</v>
      </c>
      <c r="B20" s="69">
        <v>62.91</v>
      </c>
      <c r="C20" s="51">
        <f t="shared" si="0"/>
        <v>44.068887360698653</v>
      </c>
      <c r="D20" s="52">
        <f t="shared" si="1"/>
        <v>31.145851596697369</v>
      </c>
      <c r="E20" s="59">
        <f t="shared" si="2"/>
        <v>-12.304738957396019</v>
      </c>
      <c r="F20" s="68">
        <v>189.91</v>
      </c>
      <c r="G20" s="52">
        <f t="shared" si="3"/>
        <v>124.44672778009065</v>
      </c>
      <c r="H20" s="52">
        <f t="shared" si="4"/>
        <v>56.879532890440053</v>
      </c>
      <c r="I20" s="53">
        <f t="shared" si="5"/>
        <v>8.5837393294692585</v>
      </c>
      <c r="J20" s="58">
        <v>0</v>
      </c>
      <c r="K20" s="81">
        <v>20.07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20.07</v>
      </c>
      <c r="R20" s="91">
        <v>29.57</v>
      </c>
      <c r="S20" s="84">
        <v>0</v>
      </c>
      <c r="T20" s="84">
        <v>0</v>
      </c>
      <c r="U20" s="84">
        <v>56.58</v>
      </c>
      <c r="V20" s="84">
        <v>0</v>
      </c>
      <c r="W20" s="84">
        <v>62.22</v>
      </c>
      <c r="X20" s="94">
        <f t="shared" si="10"/>
        <v>29.57</v>
      </c>
      <c r="Y20" s="95">
        <f t="shared" si="11"/>
        <v>118.8</v>
      </c>
      <c r="Z20" s="91">
        <v>1.7</v>
      </c>
      <c r="AA20" s="84">
        <v>0</v>
      </c>
      <c r="AB20" s="84">
        <v>0</v>
      </c>
      <c r="AC20" s="84">
        <v>62.22</v>
      </c>
      <c r="AD20" s="96">
        <f t="shared" si="12"/>
        <v>1.7</v>
      </c>
      <c r="AE20" s="52">
        <f t="shared" si="13"/>
        <v>62.22</v>
      </c>
      <c r="AF20" s="213">
        <v>0.185809811827957</v>
      </c>
      <c r="AG20" s="214">
        <v>0.38345564516128999</v>
      </c>
      <c r="AH20" s="54">
        <f t="shared" si="6"/>
        <v>8.3979295176413018</v>
      </c>
      <c r="AI20" s="63">
        <f t="shared" si="7"/>
        <v>7.3818053974426903</v>
      </c>
      <c r="AJ20" s="64">
        <v>126.14672778009066</v>
      </c>
      <c r="AK20" s="61">
        <v>106.28888736069865</v>
      </c>
      <c r="AL20" s="66">
        <v>86.449532890440054</v>
      </c>
      <c r="AM20" s="61">
        <v>149.94585159669737</v>
      </c>
      <c r="AS20" s="118"/>
      <c r="BA20" s="42"/>
      <c r="BB20" s="42"/>
    </row>
    <row r="21" spans="1:54" ht="15.75" x14ac:dyDescent="0.25">
      <c r="A21" s="25">
        <v>13</v>
      </c>
      <c r="B21" s="69">
        <v>37.08</v>
      </c>
      <c r="C21" s="51">
        <f t="shared" si="0"/>
        <v>27.279923924545855</v>
      </c>
      <c r="D21" s="52">
        <f t="shared" si="1"/>
        <v>22.177725851449864</v>
      </c>
      <c r="E21" s="59">
        <f t="shared" si="2"/>
        <v>-12.377649775995696</v>
      </c>
      <c r="F21" s="68">
        <v>195.44</v>
      </c>
      <c r="G21" s="52">
        <f t="shared" si="3"/>
        <v>136.95094351986435</v>
      </c>
      <c r="H21" s="52">
        <f t="shared" si="4"/>
        <v>49.157869434230264</v>
      </c>
      <c r="I21" s="53">
        <f t="shared" si="5"/>
        <v>9.3311870459053718</v>
      </c>
      <c r="J21" s="58">
        <v>0</v>
      </c>
      <c r="K21" s="81">
        <v>20.02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20.02</v>
      </c>
      <c r="R21" s="91">
        <v>27.810000000000002</v>
      </c>
      <c r="S21" s="84">
        <v>0</v>
      </c>
      <c r="T21" s="84">
        <v>0</v>
      </c>
      <c r="U21" s="84">
        <v>54.21</v>
      </c>
      <c r="V21" s="84">
        <v>0</v>
      </c>
      <c r="W21" s="84">
        <v>63.15</v>
      </c>
      <c r="X21" s="94">
        <f t="shared" si="10"/>
        <v>27.810000000000002</v>
      </c>
      <c r="Y21" s="95">
        <f t="shared" si="11"/>
        <v>117.36</v>
      </c>
      <c r="Z21" s="91">
        <v>17.600000000000001</v>
      </c>
      <c r="AA21" s="84">
        <v>0</v>
      </c>
      <c r="AB21" s="84">
        <v>0</v>
      </c>
      <c r="AC21" s="84">
        <v>85.15</v>
      </c>
      <c r="AD21" s="96">
        <f t="shared" si="12"/>
        <v>17.600000000000001</v>
      </c>
      <c r="AE21" s="52">
        <f t="shared" si="13"/>
        <v>85.15</v>
      </c>
      <c r="AF21" s="213">
        <v>0.185809811827957</v>
      </c>
      <c r="AG21" s="214">
        <v>0.38345564516128999</v>
      </c>
      <c r="AH21" s="54">
        <f t="shared" si="6"/>
        <v>9.1453772340774151</v>
      </c>
      <c r="AI21" s="63">
        <f t="shared" si="7"/>
        <v>7.2588945788430124</v>
      </c>
      <c r="AJ21" s="64">
        <v>154.55094351986435</v>
      </c>
      <c r="AK21" s="61">
        <v>112.42992392454586</v>
      </c>
      <c r="AL21" s="66">
        <v>76.967869434230266</v>
      </c>
      <c r="AM21" s="61">
        <v>139.53772585144986</v>
      </c>
      <c r="AS21" s="118"/>
      <c r="BA21" s="42"/>
      <c r="BB21" s="42"/>
    </row>
    <row r="22" spans="1:54" s="49" customFormat="1" ht="15.75" x14ac:dyDescent="0.25">
      <c r="A22" s="25">
        <v>14</v>
      </c>
      <c r="B22" s="69">
        <v>53.7</v>
      </c>
      <c r="C22" s="51">
        <f t="shared" si="0"/>
        <v>19.101267764457916</v>
      </c>
      <c r="D22" s="52">
        <f t="shared" si="1"/>
        <v>47.078114504291435</v>
      </c>
      <c r="E22" s="59">
        <f t="shared" si="2"/>
        <v>-12.47938226874934</v>
      </c>
      <c r="F22" s="68">
        <v>221.39</v>
      </c>
      <c r="G22" s="52">
        <f t="shared" si="3"/>
        <v>134.41010192433822</v>
      </c>
      <c r="H22" s="52">
        <f t="shared" si="4"/>
        <v>77.364095195198388</v>
      </c>
      <c r="I22" s="53">
        <f t="shared" si="5"/>
        <v>9.6158028804633684</v>
      </c>
      <c r="J22" s="58">
        <v>0</v>
      </c>
      <c r="K22" s="81">
        <v>20.29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20.29</v>
      </c>
      <c r="R22" s="91">
        <v>13.15</v>
      </c>
      <c r="S22" s="84">
        <v>0</v>
      </c>
      <c r="T22" s="84">
        <v>0</v>
      </c>
      <c r="U22" s="84">
        <v>46.87</v>
      </c>
      <c r="V22" s="84">
        <v>0</v>
      </c>
      <c r="W22" s="84">
        <v>62.9</v>
      </c>
      <c r="X22" s="94">
        <f t="shared" si="10"/>
        <v>13.15</v>
      </c>
      <c r="Y22" s="95">
        <f t="shared" si="11"/>
        <v>109.77</v>
      </c>
      <c r="Z22" s="91">
        <v>13.8</v>
      </c>
      <c r="AA22" s="84">
        <v>0</v>
      </c>
      <c r="AB22" s="84">
        <v>0</v>
      </c>
      <c r="AC22" s="84">
        <v>81.86</v>
      </c>
      <c r="AD22" s="96">
        <f t="shared" si="12"/>
        <v>13.8</v>
      </c>
      <c r="AE22" s="52">
        <f t="shared" si="13"/>
        <v>81.86</v>
      </c>
      <c r="AF22" s="213">
        <v>0.185809811827957</v>
      </c>
      <c r="AG22" s="214">
        <v>0.38345564516128999</v>
      </c>
      <c r="AH22" s="54">
        <f t="shared" si="6"/>
        <v>9.4299930686354116</v>
      </c>
      <c r="AI22" s="63">
        <f t="shared" si="7"/>
        <v>7.4271620860893677</v>
      </c>
      <c r="AJ22" s="64">
        <v>148.21010192433823</v>
      </c>
      <c r="AK22" s="61">
        <v>100.96126776445792</v>
      </c>
      <c r="AL22" s="66">
        <v>90.514095195198394</v>
      </c>
      <c r="AM22" s="61">
        <v>156.84811450429143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69">
        <v>68.92</v>
      </c>
      <c r="C23" s="51">
        <f t="shared" si="0"/>
        <v>29.349998393664578</v>
      </c>
      <c r="D23" s="52">
        <f t="shared" si="1"/>
        <v>51.139584764803203</v>
      </c>
      <c r="E23" s="59">
        <f t="shared" si="2"/>
        <v>-16.006544354838709</v>
      </c>
      <c r="F23" s="68">
        <v>218.68</v>
      </c>
      <c r="G23" s="52">
        <f t="shared" si="3"/>
        <v>132.80648593943263</v>
      </c>
      <c r="H23" s="52">
        <f t="shared" si="4"/>
        <v>76.821242673188252</v>
      </c>
      <c r="I23" s="53">
        <f t="shared" si="5"/>
        <v>9.0522713873790988</v>
      </c>
      <c r="J23" s="58">
        <v>0</v>
      </c>
      <c r="K23" s="81">
        <v>19.989999999999998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19.989999999999998</v>
      </c>
      <c r="R23" s="91">
        <v>4.2300000000000004</v>
      </c>
      <c r="S23" s="84">
        <v>0</v>
      </c>
      <c r="T23" s="84">
        <v>0</v>
      </c>
      <c r="U23" s="84">
        <v>53.82</v>
      </c>
      <c r="V23" s="84">
        <v>0</v>
      </c>
      <c r="W23" s="84">
        <v>63.03</v>
      </c>
      <c r="X23" s="94">
        <f t="shared" si="10"/>
        <v>4.2300000000000004</v>
      </c>
      <c r="Y23" s="95">
        <f t="shared" si="11"/>
        <v>116.85</v>
      </c>
      <c r="Z23" s="91">
        <v>10.6</v>
      </c>
      <c r="AA23" s="84">
        <v>0</v>
      </c>
      <c r="AB23" s="84">
        <v>0</v>
      </c>
      <c r="AC23" s="84">
        <v>81.64</v>
      </c>
      <c r="AD23" s="96">
        <f t="shared" si="12"/>
        <v>10.6</v>
      </c>
      <c r="AE23" s="52">
        <f t="shared" si="13"/>
        <v>81.64</v>
      </c>
      <c r="AF23" s="213">
        <v>0.185809811827957</v>
      </c>
      <c r="AG23" s="214">
        <v>0.38345564516128999</v>
      </c>
      <c r="AH23" s="54">
        <f t="shared" si="6"/>
        <v>8.866461575551142</v>
      </c>
      <c r="AI23" s="63">
        <v>3.6</v>
      </c>
      <c r="AJ23" s="64">
        <v>143.40648593943263</v>
      </c>
      <c r="AK23" s="61">
        <v>110.98999839366458</v>
      </c>
      <c r="AL23" s="66">
        <v>81.051242673188256</v>
      </c>
      <c r="AM23" s="61">
        <v>167.9895847648032</v>
      </c>
      <c r="AS23" s="118"/>
      <c r="BA23" s="42"/>
      <c r="BB23" s="42"/>
    </row>
    <row r="24" spans="1:54" ht="15.75" x14ac:dyDescent="0.25">
      <c r="A24" s="25">
        <v>16</v>
      </c>
      <c r="B24" s="69">
        <v>60.67</v>
      </c>
      <c r="C24" s="51">
        <f t="shared" si="0"/>
        <v>27.506731581580752</v>
      </c>
      <c r="D24" s="52">
        <f t="shared" si="1"/>
        <v>44.909976659867539</v>
      </c>
      <c r="E24" s="59">
        <f t="shared" si="2"/>
        <v>-11.746708241448291</v>
      </c>
      <c r="F24" s="68">
        <v>235.76</v>
      </c>
      <c r="G24" s="52">
        <f t="shared" si="3"/>
        <v>144.71420929011668</v>
      </c>
      <c r="H24" s="52">
        <f t="shared" si="4"/>
        <v>81.694463967234284</v>
      </c>
      <c r="I24" s="53">
        <f t="shared" si="5"/>
        <v>9.3513267426489985</v>
      </c>
      <c r="J24" s="58">
        <v>0</v>
      </c>
      <c r="K24" s="81">
        <v>20.25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20.25</v>
      </c>
      <c r="R24" s="91">
        <v>0.82</v>
      </c>
      <c r="S24" s="84">
        <v>0</v>
      </c>
      <c r="T24" s="84">
        <v>0</v>
      </c>
      <c r="U24" s="84">
        <v>54.78</v>
      </c>
      <c r="V24" s="84">
        <v>0</v>
      </c>
      <c r="W24" s="84">
        <v>62.73</v>
      </c>
      <c r="X24" s="94">
        <f t="shared" si="10"/>
        <v>0.82</v>
      </c>
      <c r="Y24" s="95">
        <f t="shared" si="11"/>
        <v>117.50999999999999</v>
      </c>
      <c r="Z24" s="91">
        <v>4.8</v>
      </c>
      <c r="AA24" s="84">
        <v>0</v>
      </c>
      <c r="AB24" s="84">
        <v>0</v>
      </c>
      <c r="AC24" s="84">
        <v>91.93</v>
      </c>
      <c r="AD24" s="96">
        <f t="shared" si="12"/>
        <v>4.8</v>
      </c>
      <c r="AE24" s="52">
        <f t="shared" si="13"/>
        <v>91.93</v>
      </c>
      <c r="AF24" s="213">
        <v>0.185809811827957</v>
      </c>
      <c r="AG24" s="214">
        <v>0.38345564516128999</v>
      </c>
      <c r="AH24" s="54">
        <f t="shared" si="6"/>
        <v>9.1655169308210418</v>
      </c>
      <c r="AI24" s="63">
        <f t="shared" si="7"/>
        <v>8.11983611339042</v>
      </c>
      <c r="AJ24" s="64">
        <v>149.5142092901167</v>
      </c>
      <c r="AK24" s="61">
        <v>119.43673158158076</v>
      </c>
      <c r="AL24" s="66">
        <v>82.514463967234278</v>
      </c>
      <c r="AM24" s="61">
        <v>162.41997665986753</v>
      </c>
      <c r="AS24" s="118"/>
      <c r="BA24" s="42"/>
      <c r="BB24" s="42"/>
    </row>
    <row r="25" spans="1:54" ht="15.75" x14ac:dyDescent="0.25">
      <c r="A25" s="25">
        <v>17</v>
      </c>
      <c r="B25" s="69">
        <v>53.06</v>
      </c>
      <c r="C25" s="51">
        <f t="shared" si="0"/>
        <v>16.27515038425642</v>
      </c>
      <c r="D25" s="52">
        <f t="shared" si="1"/>
        <v>48.214073415310054</v>
      </c>
      <c r="E25" s="59">
        <f t="shared" si="2"/>
        <v>-11.429223799566488</v>
      </c>
      <c r="F25" s="68">
        <v>226.48</v>
      </c>
      <c r="G25" s="52">
        <f t="shared" si="3"/>
        <v>136.53907006522439</v>
      </c>
      <c r="H25" s="52">
        <f t="shared" si="4"/>
        <v>81.024316335537833</v>
      </c>
      <c r="I25" s="53">
        <f t="shared" si="5"/>
        <v>8.9166135992377544</v>
      </c>
      <c r="J25" s="58">
        <v>0</v>
      </c>
      <c r="K25" s="81">
        <v>19.86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19.86</v>
      </c>
      <c r="R25" s="91">
        <v>1.6600000000000001</v>
      </c>
      <c r="S25" s="84">
        <v>0</v>
      </c>
      <c r="T25" s="84">
        <v>0</v>
      </c>
      <c r="U25" s="84">
        <v>54.91</v>
      </c>
      <c r="V25" s="84">
        <v>0</v>
      </c>
      <c r="W25" s="84">
        <v>63.07</v>
      </c>
      <c r="X25" s="94">
        <f t="shared" si="10"/>
        <v>1.6600000000000001</v>
      </c>
      <c r="Y25" s="95">
        <f t="shared" si="11"/>
        <v>117.97999999999999</v>
      </c>
      <c r="Z25" s="91">
        <v>1.8</v>
      </c>
      <c r="AA25" s="84">
        <v>0</v>
      </c>
      <c r="AB25" s="84">
        <v>0</v>
      </c>
      <c r="AC25" s="84">
        <v>96.87</v>
      </c>
      <c r="AD25" s="96">
        <f t="shared" si="12"/>
        <v>1.8</v>
      </c>
      <c r="AE25" s="52">
        <f t="shared" si="13"/>
        <v>96.87</v>
      </c>
      <c r="AF25" s="213">
        <v>0.185809811827957</v>
      </c>
      <c r="AG25" s="214">
        <v>0.38345564516128999</v>
      </c>
      <c r="AH25" s="54">
        <f t="shared" si="6"/>
        <v>8.7308037874097977</v>
      </c>
      <c r="AI25" s="63">
        <f t="shared" si="7"/>
        <v>8.047320555272222</v>
      </c>
      <c r="AJ25" s="64">
        <v>138.3390700652244</v>
      </c>
      <c r="AK25" s="61">
        <v>113.14515038425643</v>
      </c>
      <c r="AL25" s="66">
        <v>82.684316335537829</v>
      </c>
      <c r="AM25" s="61">
        <v>166.19407341531004</v>
      </c>
      <c r="AS25" s="118"/>
      <c r="BA25" s="42"/>
      <c r="BB25" s="42"/>
    </row>
    <row r="26" spans="1:54" ht="15.75" x14ac:dyDescent="0.25">
      <c r="A26" s="25">
        <v>18</v>
      </c>
      <c r="B26" s="69">
        <v>48.52</v>
      </c>
      <c r="C26" s="51">
        <f t="shared" si="0"/>
        <v>21.162144495470358</v>
      </c>
      <c r="D26" s="52">
        <f t="shared" si="1"/>
        <v>39.284266160183421</v>
      </c>
      <c r="E26" s="59">
        <f t="shared" si="2"/>
        <v>-11.926410655653763</v>
      </c>
      <c r="F26" s="68">
        <v>236.77</v>
      </c>
      <c r="G26" s="52">
        <f t="shared" si="3"/>
        <v>138.73641277763386</v>
      </c>
      <c r="H26" s="52">
        <f t="shared" si="4"/>
        <v>88.857437796469711</v>
      </c>
      <c r="I26" s="53">
        <f t="shared" si="5"/>
        <v>9.1761494258964458</v>
      </c>
      <c r="J26" s="58">
        <v>0</v>
      </c>
      <c r="K26" s="81">
        <v>20.149999999999999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20.149999999999999</v>
      </c>
      <c r="R26" s="91">
        <v>0</v>
      </c>
      <c r="S26" s="84">
        <v>0</v>
      </c>
      <c r="T26" s="84">
        <v>0</v>
      </c>
      <c r="U26" s="84">
        <v>54.65</v>
      </c>
      <c r="V26" s="84">
        <v>0</v>
      </c>
      <c r="W26" s="84">
        <v>63.78</v>
      </c>
      <c r="X26" s="94">
        <f t="shared" si="10"/>
        <v>0</v>
      </c>
      <c r="Y26" s="95">
        <f t="shared" si="11"/>
        <v>118.43</v>
      </c>
      <c r="Z26" s="91">
        <v>0</v>
      </c>
      <c r="AA26" s="84">
        <v>0</v>
      </c>
      <c r="AB26" s="84">
        <v>0</v>
      </c>
      <c r="AC26" s="84">
        <v>93.27</v>
      </c>
      <c r="AD26" s="96">
        <f t="shared" si="12"/>
        <v>0</v>
      </c>
      <c r="AE26" s="52">
        <f t="shared" si="13"/>
        <v>93.27</v>
      </c>
      <c r="AF26" s="213">
        <v>0.185809811827957</v>
      </c>
      <c r="AG26" s="214">
        <v>0.38345564516128999</v>
      </c>
      <c r="AH26" s="54">
        <f t="shared" si="6"/>
        <v>8.990339614068489</v>
      </c>
      <c r="AI26" s="63">
        <f t="shared" si="7"/>
        <v>7.8401336991849462</v>
      </c>
      <c r="AJ26" s="64">
        <v>138.73641277763386</v>
      </c>
      <c r="AK26" s="61">
        <v>114.43214449547035</v>
      </c>
      <c r="AL26" s="125">
        <v>88.857437796469711</v>
      </c>
      <c r="AM26" s="61">
        <v>157.71426616018343</v>
      </c>
      <c r="AS26" s="118"/>
      <c r="BA26" s="42"/>
      <c r="BB26" s="42"/>
    </row>
    <row r="27" spans="1:54" ht="15.75" x14ac:dyDescent="0.25">
      <c r="A27" s="25">
        <v>19</v>
      </c>
      <c r="B27" s="69">
        <v>64.03</v>
      </c>
      <c r="C27" s="51">
        <f t="shared" si="0"/>
        <v>19.166021788708591</v>
      </c>
      <c r="D27" s="52">
        <f t="shared" si="1"/>
        <v>55.918671353995705</v>
      </c>
      <c r="E27" s="59">
        <f t="shared" si="2"/>
        <v>-11.0546931427043</v>
      </c>
      <c r="F27" s="68">
        <v>254.65</v>
      </c>
      <c r="G27" s="52">
        <f t="shared" si="3"/>
        <v>157.95080000879088</v>
      </c>
      <c r="H27" s="52">
        <f t="shared" si="4"/>
        <v>86.843620429640126</v>
      </c>
      <c r="I27" s="53">
        <f t="shared" si="5"/>
        <v>9.8555795615689785</v>
      </c>
      <c r="J27" s="58">
        <v>0</v>
      </c>
      <c r="K27" s="81">
        <v>19.989999999999998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19.989999999999998</v>
      </c>
      <c r="R27" s="91">
        <v>0</v>
      </c>
      <c r="S27" s="84">
        <v>0</v>
      </c>
      <c r="T27" s="84">
        <v>0</v>
      </c>
      <c r="U27" s="84">
        <v>54.68</v>
      </c>
      <c r="V27" s="84">
        <v>0</v>
      </c>
      <c r="W27" s="84">
        <v>63.2</v>
      </c>
      <c r="X27" s="94">
        <f t="shared" si="10"/>
        <v>0</v>
      </c>
      <c r="Y27" s="95">
        <f t="shared" si="11"/>
        <v>117.88</v>
      </c>
      <c r="Z27" s="91">
        <v>0</v>
      </c>
      <c r="AA27" s="84">
        <v>0</v>
      </c>
      <c r="AB27" s="84">
        <v>0</v>
      </c>
      <c r="AC27" s="84">
        <v>103.89</v>
      </c>
      <c r="AD27" s="96">
        <f t="shared" si="12"/>
        <v>0</v>
      </c>
      <c r="AE27" s="52">
        <f t="shared" si="13"/>
        <v>103.89</v>
      </c>
      <c r="AF27" s="213">
        <v>0.185809811827957</v>
      </c>
      <c r="AG27" s="214">
        <v>0.38345564516128999</v>
      </c>
      <c r="AH27" s="54">
        <f t="shared" si="6"/>
        <v>9.6697697497410218</v>
      </c>
      <c r="AI27" s="63">
        <f t="shared" si="7"/>
        <v>8.5518512121344088</v>
      </c>
      <c r="AJ27" s="64">
        <v>157.95080000879088</v>
      </c>
      <c r="AK27" s="61">
        <v>123.05602178870859</v>
      </c>
      <c r="AL27" s="125">
        <v>86.843620429640126</v>
      </c>
      <c r="AM27" s="61">
        <v>173.7986713539957</v>
      </c>
      <c r="AS27" s="118"/>
      <c r="BA27" s="42"/>
      <c r="BB27" s="42"/>
    </row>
    <row r="28" spans="1:54" ht="15.75" x14ac:dyDescent="0.25">
      <c r="A28" s="25">
        <v>20</v>
      </c>
      <c r="B28" s="69">
        <v>30.12</v>
      </c>
      <c r="C28" s="51">
        <f t="shared" si="0"/>
        <v>16.354848965947511</v>
      </c>
      <c r="D28" s="52">
        <f t="shared" si="1"/>
        <v>25.515812259268159</v>
      </c>
      <c r="E28" s="59">
        <f t="shared" si="2"/>
        <v>-11.750661225215724</v>
      </c>
      <c r="F28" s="68">
        <v>241.22</v>
      </c>
      <c r="G28" s="52">
        <f t="shared" si="3"/>
        <v>149.7352222065287</v>
      </c>
      <c r="H28" s="52">
        <f t="shared" si="4"/>
        <v>82.139530959413733</v>
      </c>
      <c r="I28" s="53">
        <f t="shared" si="5"/>
        <v>9.3452468340575674</v>
      </c>
      <c r="J28" s="58">
        <v>0</v>
      </c>
      <c r="K28" s="81">
        <v>20.14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20.14</v>
      </c>
      <c r="R28" s="91">
        <v>0</v>
      </c>
      <c r="S28" s="84">
        <v>0</v>
      </c>
      <c r="T28" s="84">
        <v>0</v>
      </c>
      <c r="U28" s="84">
        <v>64.31</v>
      </c>
      <c r="V28" s="84">
        <v>0</v>
      </c>
      <c r="W28" s="84">
        <v>62.69</v>
      </c>
      <c r="X28" s="94">
        <f t="shared" si="10"/>
        <v>0</v>
      </c>
      <c r="Y28" s="95">
        <f t="shared" si="11"/>
        <v>127</v>
      </c>
      <c r="Z28" s="91">
        <v>0</v>
      </c>
      <c r="AA28" s="84">
        <v>0</v>
      </c>
      <c r="AB28" s="84">
        <v>0</v>
      </c>
      <c r="AC28" s="84">
        <v>109.03</v>
      </c>
      <c r="AD28" s="96">
        <f t="shared" si="12"/>
        <v>0</v>
      </c>
      <c r="AE28" s="52">
        <f t="shared" si="13"/>
        <v>109.03</v>
      </c>
      <c r="AF28" s="213">
        <v>0.185809811827957</v>
      </c>
      <c r="AG28" s="214">
        <v>0.38345564516128999</v>
      </c>
      <c r="AH28" s="54">
        <f t="shared" si="6"/>
        <v>9.1594370222296106</v>
      </c>
      <c r="AI28" s="63">
        <f t="shared" si="7"/>
        <v>8.0058831296229869</v>
      </c>
      <c r="AJ28" s="64">
        <v>149.7352222065287</v>
      </c>
      <c r="AK28" s="61">
        <v>125.38484896594751</v>
      </c>
      <c r="AL28" s="125">
        <v>82.139530959413733</v>
      </c>
      <c r="AM28" s="61">
        <v>152.51581225926816</v>
      </c>
      <c r="AS28" s="118"/>
      <c r="BA28" s="42"/>
      <c r="BB28" s="42"/>
    </row>
    <row r="29" spans="1:54" ht="15.75" x14ac:dyDescent="0.25">
      <c r="A29" s="25">
        <v>21</v>
      </c>
      <c r="B29" s="69">
        <v>25.74</v>
      </c>
      <c r="C29" s="51">
        <f t="shared" si="0"/>
        <v>1.6385017341230252</v>
      </c>
      <c r="D29" s="52">
        <f t="shared" si="1"/>
        <v>35.845644835976429</v>
      </c>
      <c r="E29" s="59">
        <f t="shared" si="2"/>
        <v>-11.744146570099447</v>
      </c>
      <c r="F29" s="68">
        <v>243.44</v>
      </c>
      <c r="G29" s="52">
        <f t="shared" si="3"/>
        <v>152.6392972827262</v>
      </c>
      <c r="H29" s="52">
        <f t="shared" si="4"/>
        <v>81.371097140769393</v>
      </c>
      <c r="I29" s="53">
        <f t="shared" si="5"/>
        <v>9.4296055765043914</v>
      </c>
      <c r="J29" s="58">
        <v>0</v>
      </c>
      <c r="K29" s="81">
        <v>20.22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20.22</v>
      </c>
      <c r="R29" s="91">
        <v>0</v>
      </c>
      <c r="S29" s="84">
        <v>0</v>
      </c>
      <c r="T29" s="84">
        <v>0</v>
      </c>
      <c r="U29" s="84">
        <v>67.05</v>
      </c>
      <c r="V29" s="84">
        <v>0</v>
      </c>
      <c r="W29" s="84">
        <v>63.62</v>
      </c>
      <c r="X29" s="94">
        <f t="shared" si="10"/>
        <v>0</v>
      </c>
      <c r="Y29" s="95">
        <f t="shared" si="11"/>
        <v>130.66999999999999</v>
      </c>
      <c r="Z29" s="91">
        <v>0</v>
      </c>
      <c r="AA29" s="84">
        <v>0</v>
      </c>
      <c r="AB29" s="84">
        <v>0</v>
      </c>
      <c r="AC29" s="84">
        <v>112.75</v>
      </c>
      <c r="AD29" s="96">
        <f t="shared" si="12"/>
        <v>0</v>
      </c>
      <c r="AE29" s="52">
        <f t="shared" si="13"/>
        <v>112.75</v>
      </c>
      <c r="AF29" s="213">
        <v>0.185809811827957</v>
      </c>
      <c r="AG29" s="214">
        <v>0.38345564516128999</v>
      </c>
      <c r="AH29" s="54">
        <f t="shared" si="6"/>
        <v>9.2437957646764346</v>
      </c>
      <c r="AI29" s="63">
        <f t="shared" si="7"/>
        <v>8.0923977847392621</v>
      </c>
      <c r="AJ29" s="64">
        <v>152.6392972827262</v>
      </c>
      <c r="AK29" s="61">
        <v>114.38850173412303</v>
      </c>
      <c r="AL29" s="125">
        <v>81.371097140769393</v>
      </c>
      <c r="AM29" s="61">
        <v>166.51564483597642</v>
      </c>
      <c r="AS29" s="118"/>
      <c r="BA29" s="42"/>
      <c r="BB29" s="42"/>
    </row>
    <row r="30" spans="1:54" ht="15.75" x14ac:dyDescent="0.25">
      <c r="A30" s="25">
        <v>22</v>
      </c>
      <c r="B30" s="69">
        <v>21.73</v>
      </c>
      <c r="C30" s="51">
        <f t="shared" si="0"/>
        <v>0.95963872094745284</v>
      </c>
      <c r="D30" s="52">
        <f t="shared" si="1"/>
        <v>32.465940943306038</v>
      </c>
      <c r="E30" s="59">
        <f t="shared" si="2"/>
        <v>-11.695579664253556</v>
      </c>
      <c r="F30" s="68">
        <v>247.44</v>
      </c>
      <c r="G30" s="52">
        <f t="shared" si="3"/>
        <v>154.46761135973713</v>
      </c>
      <c r="H30" s="52">
        <f t="shared" si="4"/>
        <v>83.390785272619311</v>
      </c>
      <c r="I30" s="53">
        <f t="shared" si="5"/>
        <v>9.5816033676435293</v>
      </c>
      <c r="J30" s="58">
        <v>0</v>
      </c>
      <c r="K30" s="81">
        <v>20.059999999999999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20.059999999999999</v>
      </c>
      <c r="R30" s="91">
        <v>0</v>
      </c>
      <c r="S30" s="84">
        <v>0</v>
      </c>
      <c r="T30" s="84">
        <v>0</v>
      </c>
      <c r="U30" s="84">
        <v>66.87</v>
      </c>
      <c r="V30" s="84">
        <v>0</v>
      </c>
      <c r="W30" s="84">
        <v>63.09</v>
      </c>
      <c r="X30" s="94">
        <f t="shared" si="10"/>
        <v>0</v>
      </c>
      <c r="Y30" s="95">
        <f t="shared" si="11"/>
        <v>129.96</v>
      </c>
      <c r="Z30" s="91">
        <v>0</v>
      </c>
      <c r="AA30" s="84">
        <v>0</v>
      </c>
      <c r="AB30" s="84">
        <v>0</v>
      </c>
      <c r="AC30" s="84">
        <v>113.65</v>
      </c>
      <c r="AD30" s="96">
        <f t="shared" si="12"/>
        <v>0</v>
      </c>
      <c r="AE30" s="52">
        <f t="shared" si="13"/>
        <v>113.65</v>
      </c>
      <c r="AF30" s="213">
        <v>0.185809811827957</v>
      </c>
      <c r="AG30" s="214">
        <v>0.38345564516128999</v>
      </c>
      <c r="AH30" s="54">
        <f t="shared" si="6"/>
        <v>9.3957935558155725</v>
      </c>
      <c r="AI30" s="63">
        <f t="shared" si="7"/>
        <v>7.9809646905851537</v>
      </c>
      <c r="AJ30" s="64">
        <v>154.46761135973713</v>
      </c>
      <c r="AK30" s="61">
        <v>114.60963872094746</v>
      </c>
      <c r="AL30" s="125">
        <v>83.390785272619311</v>
      </c>
      <c r="AM30" s="61">
        <v>162.42594094330605</v>
      </c>
      <c r="AS30" s="118"/>
      <c r="BA30" s="42"/>
      <c r="BB30" s="42"/>
    </row>
    <row r="31" spans="1:54" ht="15.75" x14ac:dyDescent="0.25">
      <c r="A31" s="25">
        <v>23</v>
      </c>
      <c r="B31" s="69">
        <v>42.95</v>
      </c>
      <c r="C31" s="51">
        <f t="shared" si="0"/>
        <v>8.6966700179277581</v>
      </c>
      <c r="D31" s="52">
        <f t="shared" si="1"/>
        <v>45.917551609103612</v>
      </c>
      <c r="E31" s="59">
        <f t="shared" si="2"/>
        <v>-11.664221627031393</v>
      </c>
      <c r="F31" s="68">
        <v>245.04</v>
      </c>
      <c r="G31" s="52">
        <f t="shared" si="3"/>
        <v>158.95560349903761</v>
      </c>
      <c r="H31" s="52">
        <f t="shared" si="4"/>
        <v>76.593991816662552</v>
      </c>
      <c r="I31" s="53">
        <f t="shared" si="5"/>
        <v>9.4904046842998095</v>
      </c>
      <c r="J31" s="58">
        <v>0</v>
      </c>
      <c r="K31" s="81">
        <v>20.059999999999999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20.059999999999999</v>
      </c>
      <c r="R31" s="91">
        <v>0</v>
      </c>
      <c r="S31" s="84">
        <v>0</v>
      </c>
      <c r="T31" s="84">
        <v>0</v>
      </c>
      <c r="U31" s="84">
        <v>67.239999999999995</v>
      </c>
      <c r="V31" s="84">
        <v>0</v>
      </c>
      <c r="W31" s="84">
        <v>63.82</v>
      </c>
      <c r="X31" s="94">
        <f t="shared" si="10"/>
        <v>0</v>
      </c>
      <c r="Y31" s="95">
        <f t="shared" si="11"/>
        <v>131.06</v>
      </c>
      <c r="Z31" s="91">
        <v>0</v>
      </c>
      <c r="AA31" s="84">
        <v>0</v>
      </c>
      <c r="AB31" s="84">
        <v>0</v>
      </c>
      <c r="AC31" s="84">
        <v>92.45</v>
      </c>
      <c r="AD31" s="96">
        <f t="shared" si="12"/>
        <v>0</v>
      </c>
      <c r="AE31" s="52">
        <f t="shared" si="13"/>
        <v>92.45</v>
      </c>
      <c r="AF31" s="213">
        <v>0.185809811827957</v>
      </c>
      <c r="AG31" s="214">
        <v>0.38345564516128999</v>
      </c>
      <c r="AH31" s="54">
        <f t="shared" si="6"/>
        <v>9.3045948724718528</v>
      </c>
      <c r="AI31" s="63">
        <f t="shared" si="7"/>
        <v>8.0123227278073159</v>
      </c>
      <c r="AJ31" s="64">
        <v>158.95560349903761</v>
      </c>
      <c r="AK31" s="61">
        <v>101.14667001792776</v>
      </c>
      <c r="AL31" s="125">
        <v>76.593991816662552</v>
      </c>
      <c r="AM31" s="61">
        <v>176.97755160910361</v>
      </c>
      <c r="AS31" s="118"/>
      <c r="BA31" s="42"/>
      <c r="BB31" s="42"/>
    </row>
    <row r="32" spans="1:54" ht="16.5" thickBot="1" x14ac:dyDescent="0.3">
      <c r="A32" s="26">
        <v>24</v>
      </c>
      <c r="B32" s="70">
        <v>29.67</v>
      </c>
      <c r="C32" s="55">
        <f t="shared" si="0"/>
        <v>15.73683037554845</v>
      </c>
      <c r="D32" s="52">
        <f t="shared" si="1"/>
        <v>25.901731527286415</v>
      </c>
      <c r="E32" s="59">
        <f t="shared" si="2"/>
        <v>-11.968561902834891</v>
      </c>
      <c r="F32" s="71">
        <v>224.46</v>
      </c>
      <c r="G32" s="56">
        <f t="shared" si="3"/>
        <v>143.37303781105237</v>
      </c>
      <c r="H32" s="52">
        <f t="shared" si="4"/>
        <v>72.378585057470119</v>
      </c>
      <c r="I32" s="53">
        <f t="shared" si="5"/>
        <v>8.7083771314775245</v>
      </c>
      <c r="J32" s="58">
        <v>0</v>
      </c>
      <c r="K32" s="81">
        <v>20.059999999999999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20.059999999999999</v>
      </c>
      <c r="R32" s="91">
        <v>0</v>
      </c>
      <c r="S32" s="84">
        <v>0</v>
      </c>
      <c r="T32" s="84">
        <v>0</v>
      </c>
      <c r="U32" s="84">
        <v>68.94</v>
      </c>
      <c r="V32" s="84">
        <v>0</v>
      </c>
      <c r="W32" s="84">
        <v>62.83</v>
      </c>
      <c r="X32" s="94">
        <f t="shared" si="10"/>
        <v>0</v>
      </c>
      <c r="Y32" s="95">
        <f t="shared" si="11"/>
        <v>131.76999999999998</v>
      </c>
      <c r="Z32" s="92">
        <v>0</v>
      </c>
      <c r="AA32" s="93">
        <v>0</v>
      </c>
      <c r="AB32" s="93">
        <v>0</v>
      </c>
      <c r="AC32" s="93">
        <v>94.15</v>
      </c>
      <c r="AD32" s="96">
        <f t="shared" si="12"/>
        <v>0</v>
      </c>
      <c r="AE32" s="52">
        <f t="shared" si="13"/>
        <v>94.15</v>
      </c>
      <c r="AF32" s="213">
        <v>0.185809811827957</v>
      </c>
      <c r="AG32" s="214">
        <v>0.38345564516128999</v>
      </c>
      <c r="AH32" s="54">
        <f t="shared" si="6"/>
        <v>8.5225673196495677</v>
      </c>
      <c r="AI32" s="63">
        <f t="shared" si="7"/>
        <v>7.7079824520038187</v>
      </c>
      <c r="AJ32" s="65">
        <v>143.37303781105237</v>
      </c>
      <c r="AK32" s="62">
        <v>109.88683037554846</v>
      </c>
      <c r="AL32" s="126">
        <v>72.378585057470119</v>
      </c>
      <c r="AM32" s="62">
        <v>157.6717315272864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94.5</v>
      </c>
      <c r="C33" s="40">
        <f t="shared" ref="C33:AE33" si="14">MAX(C9:C32)</f>
        <v>52.91631650347302</v>
      </c>
      <c r="D33" s="40">
        <f t="shared" si="14"/>
        <v>56.735114490963156</v>
      </c>
      <c r="E33" s="40">
        <f t="shared" si="14"/>
        <v>6.6226803456397922</v>
      </c>
      <c r="F33" s="40">
        <f t="shared" si="14"/>
        <v>254.65</v>
      </c>
      <c r="G33" s="40">
        <f t="shared" si="14"/>
        <v>158.95560349903761</v>
      </c>
      <c r="H33" s="40">
        <f t="shared" si="14"/>
        <v>88.857437796469711</v>
      </c>
      <c r="I33" s="40">
        <f t="shared" si="14"/>
        <v>9.8555795615689785</v>
      </c>
      <c r="J33" s="40">
        <f t="shared" si="14"/>
        <v>0</v>
      </c>
      <c r="K33" s="40">
        <f t="shared" si="14"/>
        <v>20.29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20.29</v>
      </c>
      <c r="R33" s="40">
        <f t="shared" si="14"/>
        <v>29.57</v>
      </c>
      <c r="S33" s="40">
        <f t="shared" si="14"/>
        <v>0</v>
      </c>
      <c r="T33" s="40">
        <f t="shared" si="14"/>
        <v>0</v>
      </c>
      <c r="U33" s="40">
        <f t="shared" si="14"/>
        <v>68.94</v>
      </c>
      <c r="V33" s="40">
        <f t="shared" si="14"/>
        <v>0</v>
      </c>
      <c r="W33" s="40">
        <f t="shared" si="14"/>
        <v>65.11</v>
      </c>
      <c r="X33" s="40">
        <f t="shared" si="14"/>
        <v>29.57</v>
      </c>
      <c r="Y33" s="40">
        <f t="shared" si="14"/>
        <v>131.76999999999998</v>
      </c>
      <c r="Z33" s="40">
        <f>MAX(Z9:Z32)</f>
        <v>17.600000000000001</v>
      </c>
      <c r="AA33" s="40">
        <f>MAX(AA9:AA32)</f>
        <v>0</v>
      </c>
      <c r="AB33" s="40">
        <f>MAX(AB9:AB32)</f>
        <v>0</v>
      </c>
      <c r="AC33" s="40">
        <f t="shared" si="14"/>
        <v>113.65</v>
      </c>
      <c r="AD33" s="40">
        <f t="shared" si="14"/>
        <v>17.600000000000001</v>
      </c>
      <c r="AE33" s="40">
        <f t="shared" si="14"/>
        <v>113.65</v>
      </c>
      <c r="AF33" s="40">
        <f t="shared" ref="AF33:AM33" si="15">MAX(AF9:AF32)</f>
        <v>0.185809811827957</v>
      </c>
      <c r="AG33" s="40">
        <f t="shared" si="15"/>
        <v>0.38345564516128999</v>
      </c>
      <c r="AH33" s="40">
        <f t="shared" si="15"/>
        <v>9.6697697497410218</v>
      </c>
      <c r="AI33" s="40">
        <f t="shared" si="15"/>
        <v>8.5518512121344088</v>
      </c>
      <c r="AJ33" s="40">
        <f t="shared" si="15"/>
        <v>158.95560349903761</v>
      </c>
      <c r="AK33" s="40">
        <f t="shared" si="15"/>
        <v>125.38484896594751</v>
      </c>
      <c r="AL33" s="40">
        <f t="shared" si="15"/>
        <v>90.514095195198394</v>
      </c>
      <c r="AM33" s="127">
        <f t="shared" si="15"/>
        <v>176.97755160910361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47.450204081632648</v>
      </c>
      <c r="C34" s="41">
        <f t="shared" ref="C34:AE34" si="16">AVERAGE(C9:C33,C9:C32)</f>
        <v>23.615797568450397</v>
      </c>
      <c r="D34" s="41">
        <f t="shared" si="16"/>
        <v>31.407751665011087</v>
      </c>
      <c r="E34" s="41">
        <f t="shared" si="16"/>
        <v>-7.3100759896383423</v>
      </c>
      <c r="F34" s="41">
        <f t="shared" si="16"/>
        <v>222.2573469387755</v>
      </c>
      <c r="G34" s="41">
        <f t="shared" si="16"/>
        <v>140.33777580918598</v>
      </c>
      <c r="H34" s="41">
        <f t="shared" si="16"/>
        <v>72.936643253023718</v>
      </c>
      <c r="I34" s="41">
        <f t="shared" si="16"/>
        <v>9.0445323838530456</v>
      </c>
      <c r="J34" s="41">
        <f t="shared" si="16"/>
        <v>0</v>
      </c>
      <c r="K34" s="41">
        <f t="shared" si="16"/>
        <v>15.165510204081631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15.165510204081631</v>
      </c>
      <c r="R34" s="41">
        <f t="shared" si="16"/>
        <v>7.6075510204081631</v>
      </c>
      <c r="S34" s="41">
        <f t="shared" si="16"/>
        <v>0</v>
      </c>
      <c r="T34" s="41">
        <f t="shared" si="16"/>
        <v>0</v>
      </c>
      <c r="U34" s="41">
        <f t="shared" si="16"/>
        <v>55.743673469387765</v>
      </c>
      <c r="V34" s="41">
        <f t="shared" si="16"/>
        <v>0</v>
      </c>
      <c r="W34" s="41">
        <f t="shared" si="16"/>
        <v>63.350408163265314</v>
      </c>
      <c r="X34" s="41">
        <f t="shared" si="16"/>
        <v>7.6075510204081631</v>
      </c>
      <c r="Y34" s="41">
        <f t="shared" si="16"/>
        <v>119.04755102040819</v>
      </c>
      <c r="Z34" s="41">
        <f>AVERAGE(Z9:Z33,Z9:Z32)</f>
        <v>4.4040816326530612</v>
      </c>
      <c r="AA34" s="41">
        <f>AVERAGE(AA9:AA33,AA9:AA32)</f>
        <v>0</v>
      </c>
      <c r="AB34" s="41">
        <f>AVERAGE(AB9:AB33,AB9:AB32)</f>
        <v>0</v>
      </c>
      <c r="AC34" s="41">
        <f t="shared" si="16"/>
        <v>80.032040816326528</v>
      </c>
      <c r="AD34" s="41">
        <f t="shared" si="16"/>
        <v>4.4040816326530612</v>
      </c>
      <c r="AE34" s="41">
        <f t="shared" si="16"/>
        <v>80.032040816326528</v>
      </c>
      <c r="AF34" s="41">
        <f t="shared" ref="AF34:AM34" si="17">AVERAGE(AF9:AF33,AF9:AF32)</f>
        <v>0.18580981182795689</v>
      </c>
      <c r="AG34" s="41">
        <f t="shared" si="17"/>
        <v>0.38345564516128994</v>
      </c>
      <c r="AH34" s="41">
        <f t="shared" si="17"/>
        <v>8.8587225720250853</v>
      </c>
      <c r="AI34" s="41">
        <f t="shared" si="17"/>
        <v>7.1050933960504885</v>
      </c>
      <c r="AJ34" s="41">
        <f t="shared" si="17"/>
        <v>144.38267376836961</v>
      </c>
      <c r="AK34" s="41">
        <f t="shared" si="17"/>
        <v>102.80740027176617</v>
      </c>
      <c r="AL34" s="41">
        <f t="shared" si="17"/>
        <v>79.974534220344736</v>
      </c>
      <c r="AM34" s="128">
        <f t="shared" si="17"/>
        <v>150.22004630007521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6" t="s">
        <v>15</v>
      </c>
      <c r="B36" s="207"/>
      <c r="C36" s="207"/>
      <c r="D36" s="207"/>
      <c r="E36" s="207"/>
      <c r="F36" s="208"/>
      <c r="G36" s="114"/>
      <c r="H36" s="197" t="s">
        <v>96</v>
      </c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9"/>
      <c r="W36" s="197" t="s">
        <v>97</v>
      </c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9"/>
      <c r="AL36" s="197" t="s">
        <v>98</v>
      </c>
      <c r="AM36" s="198"/>
      <c r="AN36" s="198"/>
      <c r="AO36" s="198"/>
      <c r="AP36" s="198"/>
      <c r="AQ36" s="198"/>
      <c r="AR36" s="198"/>
      <c r="AS36" s="199"/>
    </row>
    <row r="37" spans="1:45" ht="23.25" customHeight="1" x14ac:dyDescent="0.25">
      <c r="A37" s="195" t="s">
        <v>95</v>
      </c>
      <c r="B37" s="196"/>
      <c r="C37" s="196"/>
      <c r="D37" s="195" t="s">
        <v>102</v>
      </c>
      <c r="E37" s="196"/>
      <c r="F37" s="200"/>
      <c r="G37" s="115"/>
      <c r="H37" s="192" t="s">
        <v>19</v>
      </c>
      <c r="I37" s="193"/>
      <c r="J37" s="193"/>
      <c r="K37" s="193"/>
      <c r="L37" s="194"/>
      <c r="M37" s="209" t="s">
        <v>17</v>
      </c>
      <c r="N37" s="193"/>
      <c r="O37" s="193"/>
      <c r="P37" s="193"/>
      <c r="Q37" s="194"/>
      <c r="R37" s="209" t="s">
        <v>18</v>
      </c>
      <c r="S37" s="193"/>
      <c r="T37" s="193"/>
      <c r="U37" s="193"/>
      <c r="V37" s="210"/>
      <c r="W37" s="192" t="s">
        <v>99</v>
      </c>
      <c r="X37" s="193"/>
      <c r="Y37" s="193"/>
      <c r="Z37" s="193"/>
      <c r="AA37" s="194"/>
      <c r="AB37" s="209" t="s">
        <v>16</v>
      </c>
      <c r="AC37" s="193"/>
      <c r="AD37" s="193"/>
      <c r="AE37" s="193"/>
      <c r="AF37" s="194"/>
      <c r="AG37" s="209" t="s">
        <v>75</v>
      </c>
      <c r="AH37" s="193"/>
      <c r="AI37" s="193"/>
      <c r="AJ37" s="193"/>
      <c r="AK37" s="210"/>
      <c r="AL37" s="192" t="s">
        <v>94</v>
      </c>
      <c r="AM37" s="193"/>
      <c r="AN37" s="193"/>
      <c r="AO37" s="194"/>
      <c r="AP37" s="209" t="s">
        <v>100</v>
      </c>
      <c r="AQ37" s="193"/>
      <c r="AR37" s="193"/>
      <c r="AS37" s="210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0">
        <v>354</v>
      </c>
      <c r="K38" s="129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0">
        <v>173.49</v>
      </c>
      <c r="Z38" s="129"/>
      <c r="AA38" s="8" t="s">
        <v>21</v>
      </c>
      <c r="AB38" s="5" t="s">
        <v>23</v>
      </c>
      <c r="AC38" s="30"/>
      <c r="AD38" s="130">
        <v>1311.4</v>
      </c>
      <c r="AE38" s="129"/>
      <c r="AF38" s="7" t="s">
        <v>21</v>
      </c>
      <c r="AG38" s="5" t="s">
        <v>24</v>
      </c>
      <c r="AH38" s="6"/>
      <c r="AI38" s="130">
        <v>1519.7270000000001</v>
      </c>
      <c r="AJ38" s="129"/>
      <c r="AK38" s="100" t="s">
        <v>21</v>
      </c>
      <c r="AL38" s="99" t="s">
        <v>24</v>
      </c>
      <c r="AM38" s="129">
        <v>94.82</v>
      </c>
      <c r="AN38" s="131"/>
      <c r="AO38" s="8" t="s">
        <v>21</v>
      </c>
      <c r="AP38" s="5" t="s">
        <v>24</v>
      </c>
      <c r="AQ38" s="129">
        <v>1802.5</v>
      </c>
      <c r="AR38" s="129"/>
      <c r="AS38" s="110" t="s">
        <v>21</v>
      </c>
    </row>
    <row r="39" spans="1:45" ht="15.75" thickBot="1" x14ac:dyDescent="0.3">
      <c r="A39" s="9" t="s">
        <v>22</v>
      </c>
      <c r="B39" s="10">
        <v>5373.79</v>
      </c>
      <c r="C39" s="11" t="s">
        <v>21</v>
      </c>
      <c r="D39" s="9" t="s">
        <v>72</v>
      </c>
      <c r="E39" s="10">
        <v>1231</v>
      </c>
      <c r="F39" s="12" t="s">
        <v>21</v>
      </c>
      <c r="G39" s="98"/>
      <c r="H39" s="101" t="s">
        <v>25</v>
      </c>
      <c r="I39" s="102"/>
      <c r="J39" s="103">
        <v>20.29</v>
      </c>
      <c r="K39" s="104" t="s">
        <v>63</v>
      </c>
      <c r="L39" s="105">
        <v>0.58333333333333337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29.57</v>
      </c>
      <c r="Z39" s="102" t="s">
        <v>63</v>
      </c>
      <c r="AA39" s="108">
        <v>0.5</v>
      </c>
      <c r="AB39" s="106" t="s">
        <v>25</v>
      </c>
      <c r="AC39" s="109"/>
      <c r="AD39" s="103">
        <v>75.47</v>
      </c>
      <c r="AE39" s="104" t="s">
        <v>63</v>
      </c>
      <c r="AF39" s="108">
        <v>0.22708333333333333</v>
      </c>
      <c r="AG39" s="106" t="s">
        <v>25</v>
      </c>
      <c r="AH39" s="102"/>
      <c r="AI39" s="103">
        <v>65.11</v>
      </c>
      <c r="AJ39" s="102" t="s">
        <v>78</v>
      </c>
      <c r="AK39" s="107">
        <v>0.29166666666666669</v>
      </c>
      <c r="AL39" s="101" t="s">
        <v>25</v>
      </c>
      <c r="AM39" s="102">
        <v>17.600000000000001</v>
      </c>
      <c r="AN39" s="103" t="s">
        <v>78</v>
      </c>
      <c r="AO39" s="111">
        <v>0.54166666666666663</v>
      </c>
      <c r="AP39" s="106" t="s">
        <v>25</v>
      </c>
      <c r="AQ39" s="102">
        <v>113.65</v>
      </c>
      <c r="AR39" s="104" t="s">
        <v>62</v>
      </c>
      <c r="AS39" s="107">
        <v>0.91666666666666663</v>
      </c>
    </row>
    <row r="40" spans="1:45" ht="16.5" thickTop="1" thickBot="1" x14ac:dyDescent="0.3"/>
    <row r="41" spans="1:45" ht="24" customHeight="1" thickTop="1" thickBot="1" x14ac:dyDescent="0.3">
      <c r="A41" s="178" t="s">
        <v>26</v>
      </c>
      <c r="B41" s="178"/>
      <c r="C41" s="178"/>
      <c r="D41" s="179"/>
      <c r="E41" s="180" t="s">
        <v>27</v>
      </c>
      <c r="F41" s="181"/>
      <c r="G41" s="182"/>
    </row>
    <row r="42" spans="1:45" ht="25.5" customHeight="1" thickTop="1" thickBot="1" x14ac:dyDescent="0.3">
      <c r="A42" s="183" t="s">
        <v>28</v>
      </c>
      <c r="B42" s="184"/>
      <c r="C42" s="184"/>
      <c r="D42" s="185"/>
      <c r="E42" s="43">
        <v>560.44000000000005</v>
      </c>
      <c r="F42" s="44" t="s">
        <v>70</v>
      </c>
      <c r="G42" s="47">
        <v>0.79166666666666663</v>
      </c>
    </row>
    <row r="43" spans="1:45" ht="32.25" customHeight="1" thickBot="1" x14ac:dyDescent="0.3">
      <c r="A43" s="186" t="s">
        <v>71</v>
      </c>
      <c r="B43" s="187"/>
      <c r="C43" s="187"/>
      <c r="D43" s="188"/>
      <c r="E43" s="77" t="s">
        <v>76</v>
      </c>
      <c r="F43" s="78"/>
      <c r="G43" s="79">
        <v>117.88</v>
      </c>
    </row>
    <row r="44" spans="1:45" ht="32.25" customHeight="1" thickBot="1" x14ac:dyDescent="0.3">
      <c r="A44" s="186" t="s">
        <v>29</v>
      </c>
      <c r="B44" s="187"/>
      <c r="C44" s="187"/>
      <c r="D44" s="188"/>
      <c r="E44" s="77" t="s">
        <v>77</v>
      </c>
      <c r="F44" s="78"/>
      <c r="G44" s="79">
        <v>103.89</v>
      </c>
    </row>
    <row r="45" spans="1:45" ht="29.25" customHeight="1" thickBot="1" x14ac:dyDescent="0.3">
      <c r="A45" s="189" t="s">
        <v>30</v>
      </c>
      <c r="B45" s="190"/>
      <c r="C45" s="190"/>
      <c r="D45" s="191"/>
      <c r="E45" s="45">
        <v>269.37</v>
      </c>
      <c r="F45" s="83" t="s">
        <v>73</v>
      </c>
      <c r="G45" s="48">
        <v>0.79166666666666663</v>
      </c>
    </row>
    <row r="46" spans="1:45" ht="34.5" customHeight="1" thickBot="1" x14ac:dyDescent="0.3">
      <c r="A46" s="173" t="s">
        <v>31</v>
      </c>
      <c r="B46" s="174"/>
      <c r="C46" s="174"/>
      <c r="D46" s="175"/>
      <c r="E46" s="46">
        <v>299.37</v>
      </c>
      <c r="F46" s="80" t="s">
        <v>73</v>
      </c>
      <c r="G46" s="60">
        <v>0.79166666666666663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6"/>
      <c r="AN80" s="136"/>
      <c r="AO80" s="136"/>
    </row>
    <row r="81" spans="39:41" x14ac:dyDescent="0.25">
      <c r="AM81" s="136"/>
      <c r="AN81" s="136"/>
      <c r="AO81" s="13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 FEV 23 </vt:lpstr>
      <vt:lpstr>'27 FEV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2023-02-28T07:49:46Z</dcterms:modified>
</cp:coreProperties>
</file>