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D:\RELEVES_DISPATCHING\RELEVE_2023\RELEVES DES BILANS JOURNALIERS\Nouvelle Courbe _Importations et Réseau CEB 2023\3-MARS 2023\"/>
    </mc:Choice>
  </mc:AlternateContent>
  <xr:revisionPtr revIDLastSave="0" documentId="13_ncr:1_{089A6D6E-E6BA-41D7-9FBA-86652AB1C0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6 MAR 23 " sheetId="3" r:id="rId1"/>
  </sheets>
  <definedNames>
    <definedName name="_xlnm.Print_Area" localSheetId="0">'06 MAR 23 '!$A$1:$AS$59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4" i="3" l="1"/>
  <c r="AA34" i="3"/>
  <c r="AB34" i="3"/>
  <c r="P10" i="3" l="1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9" i="3"/>
  <c r="AD10" i="3" l="1"/>
  <c r="G10" i="3" s="1"/>
  <c r="AE10" i="3"/>
  <c r="AD11" i="3"/>
  <c r="G11" i="3" s="1"/>
  <c r="AE11" i="3"/>
  <c r="AD12" i="3"/>
  <c r="G12" i="3" s="1"/>
  <c r="AE12" i="3"/>
  <c r="AD13" i="3"/>
  <c r="G13" i="3" s="1"/>
  <c r="AE13" i="3"/>
  <c r="AD14" i="3"/>
  <c r="AE14" i="3"/>
  <c r="AD15" i="3"/>
  <c r="AE15" i="3"/>
  <c r="AD16" i="3"/>
  <c r="AE16" i="3"/>
  <c r="AD17" i="3"/>
  <c r="AE17" i="3"/>
  <c r="AD18" i="3"/>
  <c r="AE18" i="3"/>
  <c r="AD19" i="3"/>
  <c r="AE19" i="3"/>
  <c r="AD20" i="3"/>
  <c r="AE20" i="3"/>
  <c r="AD21" i="3"/>
  <c r="AE21" i="3"/>
  <c r="AD22" i="3"/>
  <c r="AE22" i="3"/>
  <c r="AD23" i="3"/>
  <c r="AE23" i="3"/>
  <c r="AD24" i="3"/>
  <c r="AE24" i="3"/>
  <c r="AD25" i="3"/>
  <c r="AE25" i="3"/>
  <c r="AD26" i="3"/>
  <c r="AE26" i="3"/>
  <c r="AD27" i="3"/>
  <c r="AE27" i="3"/>
  <c r="AD28" i="3"/>
  <c r="AE28" i="3"/>
  <c r="AD29" i="3"/>
  <c r="AE29" i="3"/>
  <c r="AD30" i="3"/>
  <c r="AE30" i="3"/>
  <c r="AD31" i="3"/>
  <c r="AE31" i="3"/>
  <c r="AD32" i="3"/>
  <c r="AE32" i="3"/>
  <c r="AE9" i="3"/>
  <c r="AD9" i="3"/>
  <c r="X10" i="3"/>
  <c r="H10" i="3" s="1"/>
  <c r="Y10" i="3"/>
  <c r="X11" i="3"/>
  <c r="H11" i="3" s="1"/>
  <c r="Y11" i="3"/>
  <c r="X12" i="3"/>
  <c r="H12" i="3" s="1"/>
  <c r="Y12" i="3"/>
  <c r="X13" i="3"/>
  <c r="H13" i="3" s="1"/>
  <c r="Y13" i="3"/>
  <c r="X14" i="3"/>
  <c r="Y14" i="3"/>
  <c r="X15" i="3"/>
  <c r="Y15" i="3"/>
  <c r="X16" i="3"/>
  <c r="Y16" i="3"/>
  <c r="X17" i="3"/>
  <c r="Y17" i="3"/>
  <c r="X18" i="3"/>
  <c r="Y18" i="3"/>
  <c r="X19" i="3"/>
  <c r="Y19" i="3"/>
  <c r="X20" i="3"/>
  <c r="Y20" i="3"/>
  <c r="X21" i="3"/>
  <c r="Y21" i="3"/>
  <c r="X22" i="3"/>
  <c r="Y22" i="3"/>
  <c r="X23" i="3"/>
  <c r="Y23" i="3"/>
  <c r="X24" i="3"/>
  <c r="Y24" i="3"/>
  <c r="X25" i="3"/>
  <c r="Y25" i="3"/>
  <c r="X26" i="3"/>
  <c r="Y26" i="3"/>
  <c r="X27" i="3"/>
  <c r="Y27" i="3"/>
  <c r="X28" i="3"/>
  <c r="Y28" i="3"/>
  <c r="X29" i="3"/>
  <c r="Y29" i="3"/>
  <c r="X30" i="3"/>
  <c r="Y30" i="3"/>
  <c r="X31" i="3"/>
  <c r="Y31" i="3"/>
  <c r="X32" i="3"/>
  <c r="Y32" i="3"/>
  <c r="Y9" i="3"/>
  <c r="X9" i="3"/>
  <c r="F33" i="3"/>
  <c r="F34" i="3" s="1"/>
  <c r="J33" i="3"/>
  <c r="J34" i="3" s="1"/>
  <c r="L33" i="3"/>
  <c r="L34" i="3" s="1"/>
  <c r="M33" i="3"/>
  <c r="M34" i="3" s="1"/>
  <c r="N33" i="3"/>
  <c r="N34" i="3" s="1"/>
  <c r="O33" i="3"/>
  <c r="O34" i="3" s="1"/>
  <c r="P33" i="3"/>
  <c r="P34" i="3" s="1"/>
  <c r="R33" i="3"/>
  <c r="R34" i="3" s="1"/>
  <c r="S33" i="3"/>
  <c r="S34" i="3" s="1"/>
  <c r="T33" i="3"/>
  <c r="T34" i="3" s="1"/>
  <c r="U33" i="3"/>
  <c r="U34" i="3" s="1"/>
  <c r="V33" i="3"/>
  <c r="V34" i="3" s="1"/>
  <c r="W33" i="3"/>
  <c r="W34" i="3" s="1"/>
  <c r="AC34" i="3"/>
  <c r="AF33" i="3"/>
  <c r="AF34" i="3" s="1"/>
  <c r="AG33" i="3"/>
  <c r="AG34" i="3" s="1"/>
  <c r="Q13" i="3"/>
  <c r="Q12" i="3"/>
  <c r="Q11" i="3"/>
  <c r="Q10" i="3"/>
  <c r="Q9" i="3"/>
  <c r="AH10" i="3" l="1"/>
  <c r="I10" i="3" s="1"/>
  <c r="AH11" i="3"/>
  <c r="I11" i="3" s="1"/>
  <c r="AH13" i="3"/>
  <c r="I13" i="3" s="1"/>
  <c r="AH12" i="3"/>
  <c r="I12" i="3" s="1"/>
  <c r="X33" i="3"/>
  <c r="X34" i="3" s="1"/>
  <c r="Y33" i="3"/>
  <c r="Y34" i="3" s="1"/>
  <c r="AE33" i="3"/>
  <c r="AE34" i="3" s="1"/>
  <c r="AD33" i="3"/>
  <c r="AD34" i="3" s="1"/>
  <c r="H9" i="3" l="1"/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G9" i="3" l="1"/>
  <c r="AH9" i="3"/>
  <c r="I9" i="3" s="1"/>
  <c r="H14" i="3"/>
  <c r="H33" i="3" s="1"/>
  <c r="H34" i="3" s="1"/>
  <c r="AL33" i="3"/>
  <c r="AL34" i="3" s="1"/>
  <c r="Q14" i="3"/>
  <c r="Q33" i="3" s="1"/>
  <c r="Q34" i="3" s="1"/>
  <c r="K33" i="3"/>
  <c r="K34" i="3" s="1"/>
  <c r="AH26" i="3" l="1"/>
  <c r="I26" i="3" s="1"/>
  <c r="G26" i="3"/>
  <c r="G32" i="3" l="1"/>
  <c r="AH32" i="3"/>
  <c r="I32" i="3" s="1"/>
  <c r="G31" i="3"/>
  <c r="AH31" i="3"/>
  <c r="I31" i="3" s="1"/>
  <c r="G30" i="3"/>
  <c r="AH30" i="3"/>
  <c r="I30" i="3" s="1"/>
  <c r="AH29" i="3"/>
  <c r="I29" i="3" s="1"/>
  <c r="G29" i="3"/>
  <c r="G28" i="3"/>
  <c r="AH28" i="3"/>
  <c r="I28" i="3" s="1"/>
  <c r="AH27" i="3"/>
  <c r="I27" i="3" s="1"/>
  <c r="G27" i="3"/>
  <c r="AH25" i="3"/>
  <c r="I25" i="3" s="1"/>
  <c r="G25" i="3"/>
  <c r="G24" i="3"/>
  <c r="AH24" i="3"/>
  <c r="I24" i="3" s="1"/>
  <c r="G23" i="3"/>
  <c r="AH23" i="3"/>
  <c r="I23" i="3" s="1"/>
  <c r="G22" i="3"/>
  <c r="AH22" i="3"/>
  <c r="I22" i="3" s="1"/>
  <c r="G21" i="3"/>
  <c r="AH21" i="3"/>
  <c r="I21" i="3" s="1"/>
  <c r="AH20" i="3"/>
  <c r="I20" i="3" s="1"/>
  <c r="G20" i="3"/>
  <c r="G19" i="3"/>
  <c r="AH19" i="3"/>
  <c r="I19" i="3" s="1"/>
  <c r="G18" i="3"/>
  <c r="AH18" i="3"/>
  <c r="I18" i="3" s="1"/>
  <c r="G17" i="3"/>
  <c r="AH17" i="3"/>
  <c r="I17" i="3" s="1"/>
  <c r="G16" i="3"/>
  <c r="AH16" i="3"/>
  <c r="I16" i="3" s="1"/>
  <c r="AH15" i="3"/>
  <c r="I15" i="3" s="1"/>
  <c r="G15" i="3"/>
  <c r="AJ33" i="3"/>
  <c r="AJ34" i="3" s="1"/>
  <c r="G14" i="3"/>
  <c r="AH14" i="3"/>
  <c r="G33" i="3" l="1"/>
  <c r="G34" i="3" s="1"/>
  <c r="I14" i="3"/>
  <c r="I33" i="3" s="1"/>
  <c r="I34" i="3" s="1"/>
  <c r="AH33" i="3"/>
  <c r="AH34" i="3" s="1"/>
  <c r="C13" i="3" l="1"/>
  <c r="C12" i="3"/>
  <c r="C11" i="3"/>
  <c r="C10" i="3"/>
  <c r="D17" i="3"/>
  <c r="D21" i="3"/>
  <c r="AI13" i="3" l="1"/>
  <c r="E13" i="3" s="1"/>
  <c r="D13" i="3"/>
  <c r="D12" i="3"/>
  <c r="AI12" i="3"/>
  <c r="E12" i="3" s="1"/>
  <c r="D11" i="3"/>
  <c r="AI11" i="3"/>
  <c r="E11" i="3" s="1"/>
  <c r="D10" i="3"/>
  <c r="AI10" i="3"/>
  <c r="E10" i="3" s="1"/>
  <c r="C9" i="3"/>
  <c r="D32" i="3"/>
  <c r="D26" i="3"/>
  <c r="D25" i="3"/>
  <c r="D27" i="3"/>
  <c r="D24" i="3"/>
  <c r="B33" i="3"/>
  <c r="B34" i="3" s="1"/>
  <c r="D30" i="3"/>
  <c r="D22" i="3"/>
  <c r="D29" i="3"/>
  <c r="D31" i="3"/>
  <c r="D23" i="3"/>
  <c r="D28" i="3"/>
  <c r="D9" i="3" l="1"/>
  <c r="AI9" i="3"/>
  <c r="E9" i="3" s="1"/>
  <c r="C28" i="3"/>
  <c r="C19" i="3"/>
  <c r="C25" i="3"/>
  <c r="C31" i="3"/>
  <c r="C18" i="3"/>
  <c r="C23" i="3"/>
  <c r="C29" i="3"/>
  <c r="C20" i="3"/>
  <c r="D20" i="3"/>
  <c r="D19" i="3"/>
  <c r="AI19" i="3"/>
  <c r="E19" i="3" s="1"/>
  <c r="D18" i="3"/>
  <c r="C16" i="3"/>
  <c r="D16" i="3"/>
  <c r="C15" i="3"/>
  <c r="D15" i="3"/>
  <c r="AI14" i="3"/>
  <c r="D14" i="3"/>
  <c r="AM33" i="3"/>
  <c r="AM34" i="3" s="1"/>
  <c r="AI18" i="3" l="1"/>
  <c r="E18" i="3" s="1"/>
  <c r="AI28" i="3"/>
  <c r="E28" i="3" s="1"/>
  <c r="AI31" i="3"/>
  <c r="E31" i="3" s="1"/>
  <c r="C32" i="3"/>
  <c r="AI32" i="3"/>
  <c r="E32" i="3" s="1"/>
  <c r="C30" i="3"/>
  <c r="AI30" i="3"/>
  <c r="E30" i="3" s="1"/>
  <c r="C26" i="3"/>
  <c r="AI26" i="3"/>
  <c r="E26" i="3" s="1"/>
  <c r="C21" i="3"/>
  <c r="AI21" i="3"/>
  <c r="E21" i="3" s="1"/>
  <c r="AI29" i="3"/>
  <c r="E29" i="3" s="1"/>
  <c r="AI25" i="3"/>
  <c r="E25" i="3" s="1"/>
  <c r="C24" i="3"/>
  <c r="AI24" i="3"/>
  <c r="E24" i="3" s="1"/>
  <c r="AI23" i="3"/>
  <c r="E23" i="3" s="1"/>
  <c r="C22" i="3"/>
  <c r="AI22" i="3"/>
  <c r="E22" i="3" s="1"/>
  <c r="C27" i="3"/>
  <c r="AI27" i="3"/>
  <c r="E27" i="3" s="1"/>
  <c r="AI20" i="3"/>
  <c r="E20" i="3" s="1"/>
  <c r="D33" i="3"/>
  <c r="D34" i="3" s="1"/>
  <c r="C17" i="3"/>
  <c r="AI17" i="3"/>
  <c r="E17" i="3" s="1"/>
  <c r="AI16" i="3"/>
  <c r="E16" i="3" s="1"/>
  <c r="AI15" i="3"/>
  <c r="E15" i="3" s="1"/>
  <c r="C14" i="3"/>
  <c r="AK33" i="3"/>
  <c r="AK34" i="3" s="1"/>
  <c r="E14" i="3"/>
  <c r="C33" i="3" l="1"/>
  <c r="C34" i="3" s="1"/>
  <c r="AI33" i="3"/>
  <c r="AI34" i="3" s="1"/>
  <c r="E33" i="3"/>
  <c r="E34" i="3" s="1"/>
</calcChain>
</file>

<file path=xl/sharedStrings.xml><?xml version="1.0" encoding="utf-8"?>
<sst xmlns="http://schemas.openxmlformats.org/spreadsheetml/2006/main" count="141" uniqueCount="109">
  <si>
    <t>IMPORTATIONS ET PRODUCTIONS (MW)</t>
  </si>
  <si>
    <t>IMPORTATIONS</t>
  </si>
  <si>
    <t>TCN TOTAL</t>
  </si>
  <si>
    <t>SBEE</t>
  </si>
  <si>
    <t>CEET</t>
  </si>
  <si>
    <t>HEURES</t>
  </si>
  <si>
    <t>VRA TOTAL</t>
  </si>
  <si>
    <t>NAN COUPLE A:</t>
  </si>
  <si>
    <t>TAG-LPO COUPLE A:</t>
  </si>
  <si>
    <t>TAG-CMG COUPLE A:</t>
  </si>
  <si>
    <t>TOT. PROD CEB SUR:</t>
  </si>
  <si>
    <t>PERTES RESEAU (MW)</t>
  </si>
  <si>
    <t>VRA/CIE (LAF+DAV+CIN)</t>
  </si>
  <si>
    <t>TCN (SAK)</t>
  </si>
  <si>
    <t>TOTAL AUXILLIAIRE MW</t>
  </si>
  <si>
    <t>IMPORTATIONS D'ENERGIE</t>
  </si>
  <si>
    <t>Production Contour Global /CEET</t>
  </si>
  <si>
    <t>Production TAG-CMG</t>
  </si>
  <si>
    <t>Production TAG-LPO</t>
  </si>
  <si>
    <t>Production NAN</t>
  </si>
  <si>
    <t>PREV.</t>
  </si>
  <si>
    <t>MWh</t>
  </si>
  <si>
    <t>REAL.</t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</si>
  <si>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 </t>
    </r>
  </si>
  <si>
    <r>
      <rPr>
        <u/>
        <sz val="10"/>
        <rFont val="Arial"/>
        <family val="2"/>
      </rPr>
      <t>Energie</t>
    </r>
    <r>
      <rPr>
        <sz val="10"/>
        <rFont val="Arial"/>
        <family val="2"/>
      </rPr>
      <t xml:space="preserve"> = </t>
    </r>
  </si>
  <si>
    <r>
      <rPr>
        <u/>
        <sz val="10"/>
        <rFont val="Arial"/>
        <family val="2"/>
      </rPr>
      <t>Pmax</t>
    </r>
    <r>
      <rPr>
        <sz val="10"/>
        <rFont val="Arial"/>
        <family val="2"/>
      </rPr>
      <t xml:space="preserve"> =     </t>
    </r>
  </si>
  <si>
    <t>BILAN DU RESEAU</t>
  </si>
  <si>
    <t>POINTE MAXI                            (MW)</t>
  </si>
  <si>
    <t>CEB : Pointe instantanée</t>
  </si>
  <si>
    <t>SBEE: OFFRE. heure de pointe</t>
  </si>
  <si>
    <t>TOGO : Puissance maxi journ.</t>
  </si>
  <si>
    <t>BENIN : Puissance maxi journ.</t>
  </si>
  <si>
    <t>PART-CEB /TCN</t>
  </si>
  <si>
    <t>PART-CEET /TCN</t>
  </si>
  <si>
    <t>PART-SBEE /TCN</t>
  </si>
  <si>
    <t>PART-CEB /VRA</t>
  </si>
  <si>
    <t>PART-SBEE /VRA</t>
  </si>
  <si>
    <t>PART-CEET /VRA</t>
  </si>
  <si>
    <t>PRO-CEB /TCN</t>
  </si>
  <si>
    <t>PRO- CEB /VRA</t>
  </si>
  <si>
    <t>PRO-CEET /TCN</t>
  </si>
  <si>
    <t>PRO-SBEE /VRA</t>
  </si>
  <si>
    <t>PRO-SBEE /TCN</t>
  </si>
  <si>
    <t>AUX-CEB /TCN</t>
  </si>
  <si>
    <t>AUX-CEB /VRA</t>
  </si>
  <si>
    <t>PERTE-CEB             / TCN</t>
  </si>
  <si>
    <t>PERTE-CEB /VRA</t>
  </si>
  <si>
    <t>CONS-SBEE / TCN</t>
  </si>
  <si>
    <t>CONS-SBEE  /VRA</t>
  </si>
  <si>
    <t>CONS-CEET / TCN</t>
  </si>
  <si>
    <t>CONS-CEET  /VRA</t>
  </si>
  <si>
    <t>MAXI</t>
  </si>
  <si>
    <t>MOY.</t>
  </si>
  <si>
    <t>PRO-NAN /TCN</t>
  </si>
  <si>
    <t>PRO-NAN /VRA</t>
  </si>
  <si>
    <t>PRO-LPO /TCN</t>
  </si>
  <si>
    <t>PRO-LPO /VRA</t>
  </si>
  <si>
    <t>PRO-MAG /TCN</t>
  </si>
  <si>
    <t>PRO-MAG /VRA</t>
  </si>
  <si>
    <t>CEB/DT/DISPATCHING</t>
  </si>
  <si>
    <t xml:space="preserve">Les valeurs inscrites dans ce tableau ne sont pas des moyennes horaires mais des valeurs instantanées </t>
  </si>
  <si>
    <t>LEGENDE DES COURBES :</t>
  </si>
  <si>
    <t xml:space="preserve">MW  à        </t>
  </si>
  <si>
    <t xml:space="preserve">MW  à   </t>
  </si>
  <si>
    <t>EQUIPES DE QUART :</t>
  </si>
  <si>
    <t xml:space="preserve">00H-06H: </t>
  </si>
  <si>
    <t xml:space="preserve">06H-18H: </t>
  </si>
  <si>
    <t xml:space="preserve">18H-00H: </t>
  </si>
  <si>
    <t>ECHELLES DE DROITE</t>
  </si>
  <si>
    <t>OBERVATIONS</t>
  </si>
  <si>
    <t xml:space="preserve"> à</t>
  </si>
  <si>
    <r>
      <t>CEET</t>
    </r>
    <r>
      <rPr>
        <b/>
        <i/>
        <sz val="11"/>
        <rFont val="Arial"/>
        <family val="2"/>
      </rPr>
      <t xml:space="preserve">: </t>
    </r>
    <r>
      <rPr>
        <b/>
        <sz val="11"/>
        <rFont val="Arial"/>
        <family val="2"/>
      </rPr>
      <t>OFFRE. heure de pointe</t>
    </r>
  </si>
  <si>
    <t>REAL</t>
  </si>
  <si>
    <t>à</t>
  </si>
  <si>
    <t xml:space="preserve">PRODUCTIONS DE LA  CEB </t>
  </si>
  <si>
    <t>Production KEKELI</t>
  </si>
  <si>
    <t xml:space="preserve">CGCL + </t>
  </si>
  <si>
    <t xml:space="preserve">PARAS +  </t>
  </si>
  <si>
    <t>MW à</t>
  </si>
  <si>
    <t>SOL AMEA/ TCN</t>
  </si>
  <si>
    <t>SOL        AMEA/       VRA</t>
  </si>
  <si>
    <t>SOL DEF/ TCN</t>
  </si>
  <si>
    <t>SOL       DEF/       VRA</t>
  </si>
  <si>
    <t>THER       CGT/ TCN</t>
  </si>
  <si>
    <t>THER       CGT/ VRA</t>
  </si>
  <si>
    <t>THER               KEK/  TCN</t>
  </si>
  <si>
    <t>THER               KEK/  VRA</t>
  </si>
  <si>
    <t>THER      MG1/ TCN</t>
  </si>
  <si>
    <t>THER       MG1/ VRA</t>
  </si>
  <si>
    <t xml:space="preserve">PRO- CEET /VRA </t>
  </si>
  <si>
    <t>TOT. PROD  SUR:</t>
  </si>
  <si>
    <t xml:space="preserve"> CHARGES CEB (MW)</t>
  </si>
  <si>
    <t>PRODUCTION DE LA CEET</t>
  </si>
  <si>
    <t>PRODUCTION DE LA SBPE</t>
  </si>
  <si>
    <t>Production DEFISSOL</t>
  </si>
  <si>
    <t>TCN 330 kV</t>
  </si>
  <si>
    <t>PRODUCTIONS CEB</t>
  </si>
  <si>
    <t>PRODUCTIONS CEET</t>
  </si>
  <si>
    <t>PRODUCTIONS SBPE</t>
  </si>
  <si>
    <t>Production Solaire AMEA</t>
  </si>
  <si>
    <t>Production MG1</t>
  </si>
  <si>
    <t>ECHELLES DE GAUCHE</t>
  </si>
  <si>
    <t xml:space="preserve">VRA </t>
  </si>
  <si>
    <t>RELEVES HORAIRES DES IMPORTATIONS, DES PRODUCTIONS ET DES CHARGES DES DISTRIBUTEURS</t>
  </si>
  <si>
    <t>SOUTIRAGE / SBEE            (MW)</t>
  </si>
  <si>
    <t>SOUTIRAGE / CEET            (MW)</t>
  </si>
  <si>
    <t>MONTCHO et DOSSA</t>
  </si>
  <si>
    <t>TETE et BOKO</t>
  </si>
  <si>
    <t>MONTCHO et TETE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</si>
</sst>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F800]dddd\,\ mmmm\ dd\,\ yyyy"/>
  </numFmts>
  <fonts count="26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3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6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6"/>
      <color rgb="FFFF0000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b/>
      <u/>
      <sz val="10"/>
      <color theme="1"/>
      <name val="Arial"/>
      <family val="2"/>
    </font>
    <font>
      <sz val="10"/>
      <color rgb="FF00B050"/>
      <name val="Arial"/>
      <family val="2"/>
    </font>
    <font>
      <sz val="10"/>
      <color theme="1"/>
      <name val="Calibri"/>
      <family val="2"/>
      <scheme val="minor"/>
    </font>
    <font>
      <b/>
      <i/>
      <sz val="11"/>
      <name val="Arial"/>
      <family val="2"/>
    </font>
    <font>
      <sz val="10"/>
      <color theme="1"/>
      <name val="Arial"/>
      <family val="2"/>
    </font>
    <font>
      <b/>
      <i/>
      <sz val="12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10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dashed">
        <color auto="1"/>
      </right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uble">
        <color indexed="64"/>
      </left>
      <right style="dashed">
        <color auto="1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/>
      <top style="medium">
        <color auto="1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ouble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ouble">
        <color indexed="64"/>
      </right>
      <top/>
      <bottom/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auto="1"/>
      </left>
      <right style="dashed">
        <color auto="1"/>
      </right>
      <top/>
      <bottom style="double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auto="1"/>
      </left>
      <right style="double">
        <color indexed="64"/>
      </right>
      <top style="dashed">
        <color auto="1"/>
      </top>
      <bottom style="double">
        <color indexed="64"/>
      </bottom>
      <diagonal/>
    </border>
    <border>
      <left style="double">
        <color indexed="64"/>
      </left>
      <right/>
      <top style="dashed">
        <color auto="1"/>
      </top>
      <bottom style="dashed">
        <color auto="1"/>
      </bottom>
      <diagonal/>
    </border>
    <border>
      <left style="double">
        <color indexed="64"/>
      </left>
      <right/>
      <top style="dashed">
        <color auto="1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auto="1"/>
      </right>
      <top style="dashed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</borders>
  <cellStyleXfs count="2">
    <xf numFmtId="0" fontId="0" fillId="0" borderId="0"/>
    <xf numFmtId="0" fontId="8" fillId="0" borderId="0" applyProtection="0"/>
  </cellStyleXfs>
  <cellXfs count="215">
    <xf numFmtId="0" fontId="0" fillId="0" borderId="0" xfId="0"/>
    <xf numFmtId="1" fontId="8" fillId="0" borderId="40" xfId="1" applyNumberFormat="1" applyBorder="1" applyAlignment="1">
      <alignment vertical="center"/>
    </xf>
    <xf numFmtId="1" fontId="8" fillId="0" borderId="41" xfId="1" applyNumberFormat="1" applyBorder="1" applyAlignment="1">
      <alignment vertical="center"/>
    </xf>
    <xf numFmtId="1" fontId="8" fillId="0" borderId="38" xfId="1" applyNumberFormat="1" applyBorder="1" applyAlignment="1">
      <alignment vertical="center"/>
    </xf>
    <xf numFmtId="1" fontId="8" fillId="0" borderId="39" xfId="1" applyNumberFormat="1" applyBorder="1" applyAlignment="1">
      <alignment vertical="center"/>
    </xf>
    <xf numFmtId="1" fontId="8" fillId="0" borderId="37" xfId="1" applyNumberFormat="1" applyBorder="1" applyAlignment="1">
      <alignment vertical="center"/>
    </xf>
    <xf numFmtId="1" fontId="8" fillId="0" borderId="42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vertical="center"/>
    </xf>
    <xf numFmtId="1" fontId="8" fillId="0" borderId="39" xfId="0" applyNumberFormat="1" applyFont="1" applyBorder="1" applyAlignment="1">
      <alignment vertical="center"/>
    </xf>
    <xf numFmtId="1" fontId="8" fillId="0" borderId="43" xfId="1" applyNumberFormat="1" applyBorder="1" applyAlignment="1">
      <alignment vertical="center"/>
    </xf>
    <xf numFmtId="1" fontId="8" fillId="0" borderId="44" xfId="1" applyNumberFormat="1" applyBorder="1" applyAlignment="1">
      <alignment horizontal="right" vertical="center"/>
    </xf>
    <xf numFmtId="1" fontId="8" fillId="0" borderId="45" xfId="1" applyNumberFormat="1" applyBorder="1" applyAlignment="1">
      <alignment vertical="center"/>
    </xf>
    <xf numFmtId="1" fontId="8" fillId="0" borderId="46" xfId="1" applyNumberFormat="1" applyBorder="1" applyAlignment="1">
      <alignment vertical="center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 applyProtection="1">
      <alignment vertical="center" wrapText="1"/>
      <protection locked="0"/>
    </xf>
    <xf numFmtId="0" fontId="11" fillId="0" borderId="9" xfId="0" applyFont="1" applyBorder="1" applyAlignment="1" applyProtection="1">
      <alignment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 applyProtection="1">
      <alignment horizontal="center" vertical="center" wrapText="1"/>
      <protection locked="0"/>
    </xf>
    <xf numFmtId="0" fontId="11" fillId="0" borderId="35" xfId="0" applyFont="1" applyBorder="1" applyAlignment="1" applyProtection="1">
      <alignment horizontal="center" vertical="center" wrapText="1"/>
      <protection locked="0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center" vertical="center" wrapText="1"/>
      <protection locked="0"/>
    </xf>
    <xf numFmtId="0" fontId="0" fillId="3" borderId="62" xfId="0" applyFill="1" applyBorder="1" applyAlignment="1" applyProtection="1">
      <alignment horizontal="center"/>
      <protection locked="0"/>
    </xf>
    <xf numFmtId="1" fontId="10" fillId="0" borderId="63" xfId="1" applyNumberFormat="1" applyFont="1" applyBorder="1" applyAlignment="1">
      <alignment horizontal="center" vertical="center"/>
    </xf>
    <xf numFmtId="1" fontId="10" fillId="0" borderId="64" xfId="1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1" applyFont="1" applyAlignment="1">
      <alignment vertical="center"/>
    </xf>
    <xf numFmtId="1" fontId="15" fillId="0" borderId="0" xfId="1" applyNumberFormat="1" applyFont="1" applyAlignment="1">
      <alignment horizontal="left"/>
    </xf>
    <xf numFmtId="1" fontId="8" fillId="0" borderId="42" xfId="1" applyNumberFormat="1" applyBorder="1" applyAlignment="1">
      <alignment vertical="center"/>
    </xf>
    <xf numFmtId="1" fontId="10" fillId="5" borderId="60" xfId="1" applyNumberFormat="1" applyFont="1" applyFill="1" applyBorder="1" applyAlignment="1">
      <alignment horizontal="center" vertical="center"/>
    </xf>
    <xf numFmtId="1" fontId="10" fillId="5" borderId="6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7" fillId="0" borderId="0" xfId="0" applyNumberFormat="1" applyFont="1" applyAlignment="1">
      <alignment vertical="center"/>
    </xf>
    <xf numFmtId="1" fontId="18" fillId="0" borderId="0" xfId="1" applyNumberFormat="1" applyFont="1"/>
    <xf numFmtId="1" fontId="19" fillId="0" borderId="0" xfId="0" applyNumberFormat="1" applyFont="1"/>
    <xf numFmtId="1" fontId="2" fillId="0" borderId="0" xfId="1" applyNumberFormat="1" applyFont="1" applyAlignment="1">
      <alignment horizontal="left"/>
    </xf>
    <xf numFmtId="0" fontId="21" fillId="0" borderId="0" xfId="0" applyFont="1" applyAlignment="1">
      <alignment vertical="center"/>
    </xf>
    <xf numFmtId="0" fontId="14" fillId="0" borderId="47" xfId="0" applyFont="1" applyBorder="1"/>
    <xf numFmtId="1" fontId="10" fillId="5" borderId="71" xfId="1" applyNumberFormat="1" applyFont="1" applyFill="1" applyBorder="1" applyAlignment="1">
      <alignment horizontal="center" vertical="center"/>
    </xf>
    <xf numFmtId="1" fontId="10" fillId="5" borderId="72" xfId="1" applyNumberFormat="1" applyFont="1" applyFill="1" applyBorder="1" applyAlignment="1">
      <alignment horizontal="center" vertical="center"/>
    </xf>
    <xf numFmtId="2" fontId="0" fillId="0" borderId="0" xfId="0" applyNumberFormat="1"/>
    <xf numFmtId="1" fontId="16" fillId="0" borderId="49" xfId="0" applyNumberFormat="1" applyFont="1" applyBorder="1" applyAlignment="1">
      <alignment vertical="center"/>
    </xf>
    <xf numFmtId="1" fontId="10" fillId="0" borderId="51" xfId="0" applyNumberFormat="1" applyFont="1" applyBorder="1" applyAlignment="1">
      <alignment horizontal="center" vertical="center"/>
    </xf>
    <xf numFmtId="1" fontId="10" fillId="0" borderId="25" xfId="0" applyNumberFormat="1" applyFont="1" applyBorder="1" applyAlignment="1">
      <alignment vertical="center"/>
    </xf>
    <xf numFmtId="1" fontId="10" fillId="0" borderId="58" xfId="0" applyNumberFormat="1" applyFont="1" applyBorder="1" applyAlignment="1">
      <alignment vertical="center"/>
    </xf>
    <xf numFmtId="164" fontId="16" fillId="0" borderId="65" xfId="0" applyNumberFormat="1" applyFont="1" applyBorder="1" applyAlignment="1">
      <alignment vertical="center"/>
    </xf>
    <xf numFmtId="164" fontId="10" fillId="0" borderId="28" xfId="0" applyNumberFormat="1" applyFont="1" applyBorder="1" applyAlignment="1">
      <alignment vertical="center"/>
    </xf>
    <xf numFmtId="0" fontId="23" fillId="0" borderId="0" xfId="0" applyFont="1"/>
    <xf numFmtId="2" fontId="23" fillId="0" borderId="0" xfId="0" applyNumberFormat="1" applyFont="1"/>
    <xf numFmtId="0" fontId="24" fillId="0" borderId="8" xfId="0" applyFont="1" applyBorder="1" applyAlignment="1" applyProtection="1">
      <alignment horizontal="center" vertical="center"/>
      <protection locked="0"/>
    </xf>
    <xf numFmtId="2" fontId="24" fillId="0" borderId="8" xfId="0" applyNumberFormat="1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2" fontId="24" fillId="2" borderId="11" xfId="0" applyNumberFormat="1" applyFont="1" applyFill="1" applyBorder="1" applyAlignment="1">
      <alignment horizontal="center" vertical="center"/>
    </xf>
    <xf numFmtId="0" fontId="24" fillId="0" borderId="69" xfId="0" applyFont="1" applyBorder="1" applyAlignment="1" applyProtection="1">
      <alignment horizontal="center" vertical="center"/>
      <protection locked="0"/>
    </xf>
    <xf numFmtId="2" fontId="24" fillId="0" borderId="69" xfId="0" applyNumberFormat="1" applyFont="1" applyBorder="1" applyAlignment="1">
      <alignment horizontal="center" vertical="center"/>
    </xf>
    <xf numFmtId="1" fontId="8" fillId="0" borderId="0" xfId="1" applyNumberFormat="1"/>
    <xf numFmtId="2" fontId="24" fillId="0" borderId="19" xfId="0" applyNumberFormat="1" applyFont="1" applyBorder="1" applyAlignment="1" applyProtection="1">
      <alignment horizontal="center" vertical="center"/>
      <protection locked="0"/>
    </xf>
    <xf numFmtId="2" fontId="24" fillId="0" borderId="9" xfId="0" applyNumberFormat="1" applyFont="1" applyBorder="1" applyAlignment="1">
      <alignment horizontal="center" vertical="center"/>
    </xf>
    <xf numFmtId="164" fontId="10" fillId="0" borderId="59" xfId="0" applyNumberFormat="1" applyFont="1" applyBorder="1" applyAlignment="1">
      <alignment vertical="center"/>
    </xf>
    <xf numFmtId="2" fontId="0" fillId="0" borderId="18" xfId="0" applyNumberFormat="1" applyBorder="1" applyAlignment="1">
      <alignment horizontal="center"/>
    </xf>
    <xf numFmtId="2" fontId="0" fillId="0" borderId="75" xfId="0" applyNumberFormat="1" applyBorder="1" applyAlignment="1">
      <alignment horizontal="center"/>
    </xf>
    <xf numFmtId="2" fontId="24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0" borderId="76" xfId="0" applyNumberFormat="1" applyBorder="1" applyAlignment="1">
      <alignment horizontal="center" vertical="center"/>
    </xf>
    <xf numFmtId="2" fontId="0" fillId="0" borderId="77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/>
    </xf>
    <xf numFmtId="0" fontId="24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6" borderId="73" xfId="0" applyFill="1" applyBorder="1" applyAlignment="1">
      <alignment horizontal="center"/>
    </xf>
    <xf numFmtId="0" fontId="0" fillId="6" borderId="74" xfId="0" applyFill="1" applyBorder="1" applyAlignment="1">
      <alignment horizontal="center"/>
    </xf>
    <xf numFmtId="0" fontId="0" fillId="0" borderId="78" xfId="0" applyBorder="1" applyAlignment="1">
      <alignment horizontal="center"/>
    </xf>
    <xf numFmtId="2" fontId="24" fillId="0" borderId="12" xfId="0" applyNumberFormat="1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0" fillId="6" borderId="79" xfId="0" applyFill="1" applyBorder="1" applyAlignment="1">
      <alignment horizontal="center"/>
    </xf>
    <xf numFmtId="0" fontId="11" fillId="0" borderId="7" xfId="0" applyFont="1" applyBorder="1" applyAlignment="1" applyProtection="1">
      <alignment vertical="center" wrapText="1"/>
      <protection locked="0"/>
    </xf>
    <xf numFmtId="0" fontId="0" fillId="0" borderId="4" xfId="0" applyBorder="1" applyAlignment="1">
      <alignment horizontal="center"/>
    </xf>
    <xf numFmtId="1" fontId="22" fillId="0" borderId="25" xfId="0" applyNumberFormat="1" applyFont="1" applyBorder="1" applyAlignment="1">
      <alignment vertical="center"/>
    </xf>
    <xf numFmtId="1" fontId="22" fillId="0" borderId="26" xfId="0" applyNumberFormat="1" applyFont="1" applyBorder="1" applyAlignment="1">
      <alignment vertical="center"/>
    </xf>
    <xf numFmtId="1" fontId="22" fillId="0" borderId="28" xfId="0" applyNumberFormat="1" applyFont="1" applyBorder="1" applyAlignment="1">
      <alignment vertical="center"/>
    </xf>
    <xf numFmtId="1" fontId="10" fillId="0" borderId="80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 applyProtection="1">
      <alignment horizontal="center" vertical="center"/>
      <protection locked="0"/>
    </xf>
    <xf numFmtId="2" fontId="24" fillId="0" borderId="18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2" fontId="24" fillId="0" borderId="5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11" fillId="0" borderId="87" xfId="0" applyFont="1" applyBorder="1" applyAlignment="1" applyProtection="1">
      <alignment horizontal="center" vertical="center" wrapText="1"/>
      <protection locked="0"/>
    </xf>
    <xf numFmtId="0" fontId="11" fillId="0" borderId="88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89" xfId="0" applyFont="1" applyBorder="1" applyAlignment="1" applyProtection="1">
      <alignment horizontal="center" vertical="center" wrapText="1"/>
      <protection locked="0"/>
    </xf>
    <xf numFmtId="0" fontId="0" fillId="0" borderId="5" xfId="0" applyBorder="1"/>
    <xf numFmtId="2" fontId="24" fillId="0" borderId="19" xfId="0" applyNumberFormat="1" applyFont="1" applyBorder="1" applyAlignment="1">
      <alignment horizontal="center" vertical="center"/>
    </xf>
    <xf numFmtId="2" fontId="24" fillId="0" borderId="90" xfId="0" applyNumberFormat="1" applyFont="1" applyBorder="1" applyAlignment="1">
      <alignment horizontal="center" vertical="center"/>
    </xf>
    <xf numFmtId="2" fontId="24" fillId="0" borderId="70" xfId="0" applyNumberFormat="1" applyFont="1" applyBorder="1" applyAlignment="1">
      <alignment horizontal="center" vertical="center"/>
    </xf>
    <xf numFmtId="2" fontId="0" fillId="0" borderId="5" xfId="0" applyNumberFormat="1" applyBorder="1"/>
    <xf numFmtId="2" fontId="0" fillId="0" borderId="18" xfId="0" applyNumberFormat="1" applyBorder="1"/>
    <xf numFmtId="2" fontId="24" fillId="0" borderId="82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" fontId="8" fillId="0" borderId="0" xfId="1" applyNumberFormat="1" applyAlignment="1">
      <alignment vertical="center"/>
    </xf>
    <xf numFmtId="1" fontId="8" fillId="0" borderId="92" xfId="1" applyNumberFormat="1" applyBorder="1" applyAlignment="1">
      <alignment vertical="center"/>
    </xf>
    <xf numFmtId="1" fontId="8" fillId="0" borderId="93" xfId="0" applyNumberFormat="1" applyFont="1" applyBorder="1" applyAlignment="1">
      <alignment vertical="center"/>
    </xf>
    <xf numFmtId="1" fontId="8" fillId="0" borderId="97" xfId="1" applyNumberFormat="1" applyBorder="1" applyAlignment="1">
      <alignment vertical="center"/>
    </xf>
    <xf numFmtId="1" fontId="8" fillId="0" borderId="98" xfId="0" applyNumberFormat="1" applyFont="1" applyBorder="1" applyAlignment="1">
      <alignment vertical="center"/>
    </xf>
    <xf numFmtId="1" fontId="8" fillId="0" borderId="99" xfId="0" applyNumberFormat="1" applyFont="1" applyBorder="1" applyAlignment="1">
      <alignment vertical="center"/>
    </xf>
    <xf numFmtId="1" fontId="8" fillId="0" borderId="100" xfId="0" applyNumberFormat="1" applyFont="1" applyBorder="1" applyAlignment="1">
      <alignment vertical="center"/>
    </xf>
    <xf numFmtId="164" fontId="8" fillId="0" borderId="101" xfId="0" applyNumberFormat="1" applyFont="1" applyBorder="1" applyAlignment="1">
      <alignment horizontal="right" vertical="center"/>
    </xf>
    <xf numFmtId="1" fontId="8" fillId="0" borderId="102" xfId="1" applyNumberFormat="1" applyBorder="1" applyAlignment="1">
      <alignment vertical="center"/>
    </xf>
    <xf numFmtId="164" fontId="8" fillId="0" borderId="103" xfId="0" applyNumberFormat="1" applyFont="1" applyBorder="1" applyAlignment="1">
      <alignment horizontal="right" vertical="center"/>
    </xf>
    <xf numFmtId="164" fontId="8" fillId="0" borderId="100" xfId="0" applyNumberFormat="1" applyFont="1" applyBorder="1" applyAlignment="1">
      <alignment horizontal="right" vertical="center"/>
    </xf>
    <xf numFmtId="1" fontId="8" fillId="0" borderId="98" xfId="1" applyNumberFormat="1" applyBorder="1" applyAlignment="1">
      <alignment vertical="center"/>
    </xf>
    <xf numFmtId="1" fontId="8" fillId="0" borderId="93" xfId="0" applyNumberFormat="1" applyFont="1" applyBorder="1" applyAlignment="1">
      <alignment horizontal="center" vertical="center"/>
    </xf>
    <xf numFmtId="164" fontId="8" fillId="0" borderId="101" xfId="0" applyNumberFormat="1" applyFont="1" applyBorder="1" applyAlignment="1">
      <alignment vertical="center"/>
    </xf>
    <xf numFmtId="1" fontId="8" fillId="0" borderId="38" xfId="0" applyNumberFormat="1" applyFont="1" applyBorder="1" applyAlignment="1">
      <alignment horizontal="right" vertical="center"/>
    </xf>
    <xf numFmtId="1" fontId="8" fillId="0" borderId="41" xfId="0" applyNumberFormat="1" applyFont="1" applyBorder="1" applyAlignment="1">
      <alignment horizontal="right" vertical="center"/>
    </xf>
    <xf numFmtId="1" fontId="2" fillId="4" borderId="0" xfId="1" applyNumberFormat="1" applyFont="1" applyFill="1"/>
    <xf numFmtId="1" fontId="2" fillId="0" borderId="0" xfId="1" applyNumberFormat="1" applyFont="1" applyAlignment="1">
      <alignment horizontal="center" vertical="center"/>
    </xf>
    <xf numFmtId="0" fontId="0" fillId="0" borderId="47" xfId="0" applyBorder="1"/>
    <xf numFmtId="0" fontId="0" fillId="0" borderId="91" xfId="0" applyBorder="1"/>
    <xf numFmtId="0" fontId="0" fillId="0" borderId="21" xfId="0" applyBorder="1"/>
    <xf numFmtId="0" fontId="23" fillId="0" borderId="21" xfId="0" applyFont="1" applyBorder="1"/>
    <xf numFmtId="0" fontId="0" fillId="0" borderId="2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4" xfId="0" applyBorder="1"/>
    <xf numFmtId="0" fontId="0" fillId="0" borderId="1" xfId="0" applyBorder="1"/>
    <xf numFmtId="2" fontId="0" fillId="0" borderId="19" xfId="0" applyNumberFormat="1" applyBorder="1" applyAlignment="1">
      <alignment horizontal="center"/>
    </xf>
    <xf numFmtId="2" fontId="0" fillId="0" borderId="90" xfId="0" applyNumberFormat="1" applyBorder="1" applyAlignment="1">
      <alignment horizontal="center"/>
    </xf>
    <xf numFmtId="1" fontId="10" fillId="5" borderId="104" xfId="1" applyNumberFormat="1" applyFont="1" applyFill="1" applyBorder="1" applyAlignment="1">
      <alignment horizontal="center" vertical="center"/>
    </xf>
    <xf numFmtId="1" fontId="10" fillId="5" borderId="105" xfId="1" applyNumberFormat="1" applyFont="1" applyFill="1" applyBorder="1" applyAlignment="1">
      <alignment horizontal="center" vertical="center"/>
    </xf>
    <xf numFmtId="1" fontId="8" fillId="0" borderId="38" xfId="0" applyNumberFormat="1" applyFont="1" applyBorder="1" applyAlignment="1">
      <alignment horizontal="center" vertical="center"/>
    </xf>
    <xf numFmtId="1" fontId="8" fillId="0" borderId="41" xfId="0" applyNumberFormat="1" applyFont="1" applyBorder="1" applyAlignment="1">
      <alignment horizontal="center" vertical="center"/>
    </xf>
    <xf numFmtId="1" fontId="8" fillId="0" borderId="42" xfId="0" applyNumberFormat="1" applyFont="1" applyBorder="1" applyAlignment="1">
      <alignment horizontal="center" vertical="center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0" borderId="1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12" fillId="0" borderId="0" xfId="1" applyFont="1" applyAlignment="1">
      <alignment horizontal="center" vertical="center"/>
    </xf>
    <xf numFmtId="165" fontId="13" fillId="0" borderId="0" xfId="0" applyNumberFormat="1" applyFont="1" applyAlignment="1">
      <alignment horizontal="left" vertical="center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81" xfId="0" applyFont="1" applyBorder="1" applyAlignment="1" applyProtection="1">
      <alignment horizontal="center" vertical="center" wrapText="1"/>
      <protection locked="0"/>
    </xf>
    <xf numFmtId="0" fontId="2" fillId="0" borderId="65" xfId="0" applyFont="1" applyBorder="1" applyAlignment="1" applyProtection="1">
      <alignment horizontal="center" vertical="center" wrapText="1"/>
      <protection locked="0"/>
    </xf>
    <xf numFmtId="0" fontId="3" fillId="0" borderId="33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 wrapText="1"/>
      <protection locked="0"/>
    </xf>
    <xf numFmtId="0" fontId="5" fillId="0" borderId="85" xfId="0" applyFont="1" applyBorder="1" applyAlignment="1" applyProtection="1">
      <alignment horizontal="center" vertical="center" wrapText="1"/>
      <protection locked="0"/>
    </xf>
    <xf numFmtId="0" fontId="5" fillId="0" borderId="81" xfId="0" applyFont="1" applyBorder="1" applyAlignment="1" applyProtection="1">
      <alignment horizontal="center" vertical="center" wrapText="1"/>
      <protection locked="0"/>
    </xf>
    <xf numFmtId="0" fontId="5" fillId="0" borderId="8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2" borderId="83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4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8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1" fontId="16" fillId="0" borderId="55" xfId="1" applyNumberFormat="1" applyFont="1" applyBorder="1" applyAlignment="1">
      <alignment horizontal="left" vertical="center" wrapText="1"/>
    </xf>
    <xf numFmtId="1" fontId="16" fillId="0" borderId="56" xfId="1" applyNumberFormat="1" applyFont="1" applyBorder="1" applyAlignment="1">
      <alignment horizontal="left" vertical="center" wrapText="1"/>
    </xf>
    <xf numFmtId="1" fontId="16" fillId="0" borderId="57" xfId="1" applyNumberFormat="1" applyFont="1" applyBorder="1" applyAlignment="1">
      <alignment horizontal="left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1" fontId="10" fillId="0" borderId="47" xfId="1" applyNumberFormat="1" applyFont="1" applyBorder="1" applyAlignment="1">
      <alignment horizontal="center" vertical="center"/>
    </xf>
    <xf numFmtId="1" fontId="10" fillId="0" borderId="48" xfId="1" applyNumberFormat="1" applyFont="1" applyBorder="1" applyAlignment="1">
      <alignment horizontal="center" vertical="center"/>
    </xf>
    <xf numFmtId="1" fontId="2" fillId="0" borderId="66" xfId="1" applyNumberFormat="1" applyFont="1" applyBorder="1" applyAlignment="1">
      <alignment horizontal="center" vertical="center" wrapText="1"/>
    </xf>
    <xf numFmtId="1" fontId="2" fillId="0" borderId="67" xfId="1" applyNumberFormat="1" applyFont="1" applyBorder="1" applyAlignment="1">
      <alignment horizontal="center" vertical="center" wrapText="1"/>
    </xf>
    <xf numFmtId="1" fontId="2" fillId="0" borderId="68" xfId="1" applyNumberFormat="1" applyFont="1" applyBorder="1" applyAlignment="1">
      <alignment horizontal="center" vertical="center" wrapText="1"/>
    </xf>
    <xf numFmtId="1" fontId="16" fillId="0" borderId="49" xfId="1" applyNumberFormat="1" applyFont="1" applyBorder="1" applyAlignment="1">
      <alignment horizontal="left" vertical="center" wrapText="1"/>
    </xf>
    <xf numFmtId="1" fontId="16" fillId="0" borderId="51" xfId="1" applyNumberFormat="1" applyFont="1" applyBorder="1" applyAlignment="1">
      <alignment horizontal="left" vertical="center" wrapText="1"/>
    </xf>
    <xf numFmtId="1" fontId="16" fillId="0" borderId="50" xfId="1" applyNumberFormat="1" applyFont="1" applyBorder="1" applyAlignment="1">
      <alignment horizontal="left" vertical="center" wrapText="1"/>
    </xf>
    <xf numFmtId="1" fontId="16" fillId="0" borderId="25" xfId="1" applyNumberFormat="1" applyFont="1" applyBorder="1" applyAlignment="1">
      <alignment horizontal="left" vertical="center" wrapText="1"/>
    </xf>
    <xf numFmtId="1" fontId="16" fillId="0" borderId="26" xfId="1" applyNumberFormat="1" applyFont="1" applyBorder="1" applyAlignment="1">
      <alignment horizontal="left" vertical="center" wrapText="1"/>
    </xf>
    <xf numFmtId="1" fontId="16" fillId="0" borderId="28" xfId="1" applyNumberFormat="1" applyFont="1" applyBorder="1" applyAlignment="1">
      <alignment horizontal="left" vertical="center" wrapText="1"/>
    </xf>
    <xf numFmtId="1" fontId="16" fillId="0" borderId="52" xfId="1" applyNumberFormat="1" applyFont="1" applyBorder="1" applyAlignment="1">
      <alignment horizontal="left" vertical="center" wrapText="1"/>
    </xf>
    <xf numFmtId="1" fontId="16" fillId="0" borderId="53" xfId="1" applyNumberFormat="1" applyFont="1" applyBorder="1" applyAlignment="1">
      <alignment horizontal="left" vertical="center" wrapText="1"/>
    </xf>
    <xf numFmtId="1" fontId="16" fillId="0" borderId="54" xfId="1" applyNumberFormat="1" applyFont="1" applyBorder="1" applyAlignment="1">
      <alignment horizontal="left" vertical="center" wrapText="1"/>
    </xf>
    <xf numFmtId="1" fontId="2" fillId="0" borderId="92" xfId="1" applyNumberFormat="1" applyFont="1" applyBorder="1" applyAlignment="1">
      <alignment horizontal="center" vertical="center" wrapText="1"/>
    </xf>
    <xf numFmtId="1" fontId="2" fillId="0" borderId="38" xfId="1" applyNumberFormat="1" applyFont="1" applyBorder="1" applyAlignment="1">
      <alignment horizontal="center" vertical="center" wrapText="1"/>
    </xf>
    <xf numFmtId="1" fontId="2" fillId="0" borderId="39" xfId="1" applyNumberFormat="1" applyFont="1" applyBorder="1" applyAlignment="1">
      <alignment horizontal="center" vertical="center" wrapText="1"/>
    </xf>
    <xf numFmtId="1" fontId="2" fillId="0" borderId="37" xfId="1" applyNumberFormat="1" applyFont="1" applyBorder="1" applyAlignment="1">
      <alignment horizontal="center" vertical="center"/>
    </xf>
    <xf numFmtId="1" fontId="2" fillId="0" borderId="38" xfId="1" applyNumberFormat="1" applyFont="1" applyBorder="1" applyAlignment="1">
      <alignment horizontal="center" vertical="center"/>
    </xf>
    <xf numFmtId="0" fontId="25" fillId="0" borderId="94" xfId="0" applyFont="1" applyBorder="1" applyAlignment="1">
      <alignment horizontal="center"/>
    </xf>
    <xf numFmtId="0" fontId="25" fillId="0" borderId="95" xfId="0" applyFont="1" applyBorder="1" applyAlignment="1">
      <alignment horizontal="center"/>
    </xf>
    <xf numFmtId="0" fontId="25" fillId="0" borderId="96" xfId="0" applyFont="1" applyBorder="1" applyAlignment="1">
      <alignment horizontal="center"/>
    </xf>
    <xf numFmtId="1" fontId="2" fillId="0" borderId="39" xfId="1" applyNumberFormat="1" applyFont="1" applyBorder="1" applyAlignment="1">
      <alignment horizontal="center" vertical="center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4" fillId="0" borderId="26" xfId="0" applyFont="1" applyBorder="1" applyAlignment="1" applyProtection="1">
      <alignment horizontal="center" vertical="center" wrapText="1"/>
      <protection locked="0"/>
    </xf>
    <xf numFmtId="1" fontId="2" fillId="4" borderId="41" xfId="1" applyNumberFormat="1" applyFont="1" applyFill="1" applyBorder="1" applyAlignment="1">
      <alignment horizontal="center"/>
    </xf>
    <xf numFmtId="1" fontId="2" fillId="4" borderId="38" xfId="1" applyNumberFormat="1" applyFont="1" applyFill="1" applyBorder="1" applyAlignment="1">
      <alignment horizontal="center"/>
    </xf>
    <xf numFmtId="1" fontId="2" fillId="4" borderId="39" xfId="1" applyNumberFormat="1" applyFont="1" applyFill="1" applyBorder="1" applyAlignment="1">
      <alignment horizontal="center"/>
    </xf>
    <xf numFmtId="1" fontId="2" fillId="0" borderId="37" xfId="1" applyNumberFormat="1" applyFont="1" applyBorder="1" applyAlignment="1">
      <alignment horizontal="center" vertical="center" wrapText="1"/>
    </xf>
    <xf numFmtId="1" fontId="2" fillId="0" borderId="93" xfId="1" applyNumberFormat="1" applyFont="1" applyBorder="1" applyAlignment="1">
      <alignment horizontal="center" vertical="center" wrapText="1"/>
    </xf>
    <xf numFmtId="2" fontId="0" fillId="0" borderId="106" xfId="0" applyNumberFormat="1" applyBorder="1" applyAlignment="1">
      <alignment horizontal="center"/>
    </xf>
    <xf numFmtId="2" fontId="0" fillId="0" borderId="107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baseline="0">
                <a:solidFill>
                  <a:sysClr val="windowText" lastClr="000000"/>
                </a:solidFill>
              </a:rPr>
              <a:t>COURBES DE CHARGE ILOT VRA</a:t>
            </a:r>
          </a:p>
        </c:rich>
      </c:tx>
      <c:layout>
        <c:manualLayout>
          <c:xMode val="edge"/>
          <c:yMode val="edge"/>
          <c:x val="0.26216051733215018"/>
          <c:y val="2.2631959671258559E-2"/>
        </c:manualLayout>
      </c:layout>
      <c:overlay val="0"/>
      <c:spPr>
        <a:noFill/>
        <a:ln w="9525"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9.3448649221385974E-2"/>
          <c:y val="0.12402834629677538"/>
          <c:w val="0.78565275023129399"/>
          <c:h val="0.60276335067130205"/>
        </c:manualLayout>
      </c:layout>
      <c:lineChart>
        <c:grouping val="standard"/>
        <c:varyColors val="0"/>
        <c:ser>
          <c:idx val="0"/>
          <c:order val="0"/>
          <c:tx>
            <c:strRef>
              <c:f>'06 MAR 23 '!$B$8</c:f>
              <c:strCache>
                <c:ptCount val="1"/>
                <c:pt idx="0">
                  <c:v>VRA 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'!$B$9:$B$32</c:f>
              <c:numCache>
                <c:formatCode>General</c:formatCode>
                <c:ptCount val="24"/>
                <c:pt idx="0">
                  <c:v>16.12</c:v>
                </c:pt>
                <c:pt idx="1">
                  <c:v>11.28</c:v>
                </c:pt>
                <c:pt idx="2">
                  <c:v>12.65</c:v>
                </c:pt>
                <c:pt idx="3">
                  <c:v>10.33</c:v>
                </c:pt>
                <c:pt idx="4">
                  <c:v>20.190000000000001</c:v>
                </c:pt>
                <c:pt idx="5">
                  <c:v>21.7</c:v>
                </c:pt>
                <c:pt idx="6">
                  <c:v>18.940000000000001</c:v>
                </c:pt>
                <c:pt idx="7">
                  <c:v>50.08</c:v>
                </c:pt>
                <c:pt idx="8">
                  <c:v>42.77</c:v>
                </c:pt>
                <c:pt idx="9">
                  <c:v>30.36</c:v>
                </c:pt>
                <c:pt idx="10">
                  <c:v>35.979999999999997</c:v>
                </c:pt>
                <c:pt idx="11">
                  <c:v>50.03</c:v>
                </c:pt>
                <c:pt idx="12">
                  <c:v>65.36</c:v>
                </c:pt>
                <c:pt idx="13">
                  <c:v>65.59</c:v>
                </c:pt>
                <c:pt idx="14">
                  <c:v>85.81</c:v>
                </c:pt>
                <c:pt idx="15">
                  <c:v>74.72</c:v>
                </c:pt>
                <c:pt idx="16">
                  <c:v>65.22</c:v>
                </c:pt>
                <c:pt idx="17">
                  <c:v>45.17</c:v>
                </c:pt>
                <c:pt idx="18">
                  <c:v>55.95</c:v>
                </c:pt>
                <c:pt idx="19">
                  <c:v>45.72</c:v>
                </c:pt>
                <c:pt idx="20">
                  <c:v>37.380000000000003</c:v>
                </c:pt>
                <c:pt idx="21">
                  <c:v>9.56</c:v>
                </c:pt>
                <c:pt idx="22">
                  <c:v>66.16</c:v>
                </c:pt>
                <c:pt idx="23">
                  <c:v>44.8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E4-439D-9423-3A388828D9D3}"/>
            </c:ext>
          </c:extLst>
        </c:ser>
        <c:ser>
          <c:idx val="1"/>
          <c:order val="1"/>
          <c:tx>
            <c:strRef>
              <c:f>'06 MAR 23 '!$C$8</c:f>
              <c:strCache>
                <c:ptCount val="1"/>
                <c:pt idx="0">
                  <c:v>PART-SBEE /VRA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'!$C$9:$C$32</c:f>
              <c:numCache>
                <c:formatCode>General</c:formatCode>
                <c:ptCount val="24"/>
                <c:pt idx="0">
                  <c:v>4.7093621943621997</c:v>
                </c:pt>
                <c:pt idx="1">
                  <c:v>4.7262501531755987</c:v>
                </c:pt>
                <c:pt idx="2">
                  <c:v>4.0321070612251475</c:v>
                </c:pt>
                <c:pt idx="3">
                  <c:v>0.42373220739609962</c:v>
                </c:pt>
                <c:pt idx="4">
                  <c:v>-0.96437272867699164</c:v>
                </c:pt>
                <c:pt idx="5">
                  <c:v>-1.0630654457544182</c:v>
                </c:pt>
                <c:pt idx="6">
                  <c:v>4.4158805878013254</c:v>
                </c:pt>
                <c:pt idx="7">
                  <c:v>13.216019900185145</c:v>
                </c:pt>
                <c:pt idx="8">
                  <c:v>-4.9287755337611827</c:v>
                </c:pt>
                <c:pt idx="9">
                  <c:v>2.2944612108404385</c:v>
                </c:pt>
                <c:pt idx="10">
                  <c:v>0.67763852880523245</c:v>
                </c:pt>
                <c:pt idx="11">
                  <c:v>1.4508705788738041</c:v>
                </c:pt>
                <c:pt idx="12">
                  <c:v>12.651303060106585</c:v>
                </c:pt>
                <c:pt idx="13">
                  <c:v>16.115252322018534</c:v>
                </c:pt>
                <c:pt idx="14">
                  <c:v>20.134443658616277</c:v>
                </c:pt>
                <c:pt idx="15">
                  <c:v>14.223667640471632</c:v>
                </c:pt>
                <c:pt idx="16">
                  <c:v>5.8593349260488736</c:v>
                </c:pt>
                <c:pt idx="17">
                  <c:v>4.378446528277351</c:v>
                </c:pt>
                <c:pt idx="18">
                  <c:v>16.44791793400077</c:v>
                </c:pt>
                <c:pt idx="19">
                  <c:v>15.780080201968602</c:v>
                </c:pt>
                <c:pt idx="20">
                  <c:v>12.291799831159068</c:v>
                </c:pt>
                <c:pt idx="21">
                  <c:v>-19.724121324219524</c:v>
                </c:pt>
                <c:pt idx="22">
                  <c:v>-36.982757202158091</c:v>
                </c:pt>
                <c:pt idx="23">
                  <c:v>-22.983640669947363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E4-439D-9423-3A388828D9D3}"/>
            </c:ext>
          </c:extLst>
        </c:ser>
        <c:ser>
          <c:idx val="2"/>
          <c:order val="2"/>
          <c:tx>
            <c:strRef>
              <c:f>'06 MAR 23 '!$D$8</c:f>
              <c:strCache>
                <c:ptCount val="1"/>
                <c:pt idx="0">
                  <c:v>PART-CEET /VRA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'!$D$9:$D$32</c:f>
              <c:numCache>
                <c:formatCode>0.00</c:formatCode>
                <c:ptCount val="24"/>
                <c:pt idx="0">
                  <c:v>24.538373460912595</c:v>
                </c:pt>
                <c:pt idx="1">
                  <c:v>20.081830449847317</c:v>
                </c:pt>
                <c:pt idx="2">
                  <c:v>21.928012305106463</c:v>
                </c:pt>
                <c:pt idx="3">
                  <c:v>23.24326438064324</c:v>
                </c:pt>
                <c:pt idx="4">
                  <c:v>34.630593443080016</c:v>
                </c:pt>
                <c:pt idx="5">
                  <c:v>36.216135100466644</c:v>
                </c:pt>
                <c:pt idx="6">
                  <c:v>28.084697461067435</c:v>
                </c:pt>
                <c:pt idx="7">
                  <c:v>49.572040224226171</c:v>
                </c:pt>
                <c:pt idx="8">
                  <c:v>59.8302390995797</c:v>
                </c:pt>
                <c:pt idx="9">
                  <c:v>40.274392995656171</c:v>
                </c:pt>
                <c:pt idx="10">
                  <c:v>47.678304713331784</c:v>
                </c:pt>
                <c:pt idx="11">
                  <c:v>60.866192582281883</c:v>
                </c:pt>
                <c:pt idx="12">
                  <c:v>64.557212745654141</c:v>
                </c:pt>
                <c:pt idx="13">
                  <c:v>61.375616121694634</c:v>
                </c:pt>
                <c:pt idx="14">
                  <c:v>76.964379470444982</c:v>
                </c:pt>
                <c:pt idx="15">
                  <c:v>71.806154382302793</c:v>
                </c:pt>
                <c:pt idx="16">
                  <c:v>70.680997904611772</c:v>
                </c:pt>
                <c:pt idx="17">
                  <c:v>52.580240260491806</c:v>
                </c:pt>
                <c:pt idx="18">
                  <c:v>50.412239862075182</c:v>
                </c:pt>
                <c:pt idx="19">
                  <c:v>41.174145777781462</c:v>
                </c:pt>
                <c:pt idx="20">
                  <c:v>36.330137272624341</c:v>
                </c:pt>
                <c:pt idx="21">
                  <c:v>41.725867099185564</c:v>
                </c:pt>
                <c:pt idx="22">
                  <c:v>96.808398025124461</c:v>
                </c:pt>
                <c:pt idx="23">
                  <c:v>61.622582791028719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E4-439D-9423-3A388828D9D3}"/>
            </c:ext>
          </c:extLst>
        </c:ser>
        <c:ser>
          <c:idx val="3"/>
          <c:order val="3"/>
          <c:tx>
            <c:strRef>
              <c:f>'06 MAR 23 '!$E$8</c:f>
              <c:strCache>
                <c:ptCount val="1"/>
                <c:pt idx="0">
                  <c:v>PART-CEB /VRA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'!$E$9:$E$32</c:f>
              <c:numCache>
                <c:formatCode>0.00</c:formatCode>
                <c:ptCount val="24"/>
                <c:pt idx="0">
                  <c:v>-13.127735655274794</c:v>
                </c:pt>
                <c:pt idx="1">
                  <c:v>-13.528080603022918</c:v>
                </c:pt>
                <c:pt idx="2">
                  <c:v>-13.310119366331627</c:v>
                </c:pt>
                <c:pt idx="3">
                  <c:v>-13.336996588039362</c:v>
                </c:pt>
                <c:pt idx="4">
                  <c:v>-13.476220714403027</c:v>
                </c:pt>
                <c:pt idx="5">
                  <c:v>-13.453069654712248</c:v>
                </c:pt>
                <c:pt idx="6">
                  <c:v>-13.560578048868745</c:v>
                </c:pt>
                <c:pt idx="7">
                  <c:v>-12.708060124411315</c:v>
                </c:pt>
                <c:pt idx="8">
                  <c:v>-12.1314635658185</c:v>
                </c:pt>
                <c:pt idx="9">
                  <c:v>-12.208854206496628</c:v>
                </c:pt>
                <c:pt idx="10">
                  <c:v>-12.375943242137065</c:v>
                </c:pt>
                <c:pt idx="11">
                  <c:v>-12.287063161155672</c:v>
                </c:pt>
                <c:pt idx="12">
                  <c:v>-11.848515805760746</c:v>
                </c:pt>
                <c:pt idx="13">
                  <c:v>-11.900868443713163</c:v>
                </c:pt>
                <c:pt idx="14">
                  <c:v>-11.288823129061226</c:v>
                </c:pt>
                <c:pt idx="15">
                  <c:v>-11.309822022774453</c:v>
                </c:pt>
                <c:pt idx="16">
                  <c:v>-11.320332830660673</c:v>
                </c:pt>
                <c:pt idx="17">
                  <c:v>-11.788686788769196</c:v>
                </c:pt>
                <c:pt idx="18">
                  <c:v>-10.910157796075966</c:v>
                </c:pt>
                <c:pt idx="19">
                  <c:v>-11.234225979750049</c:v>
                </c:pt>
                <c:pt idx="20">
                  <c:v>-11.241937103783412</c:v>
                </c:pt>
                <c:pt idx="21">
                  <c:v>-12.441745774966048</c:v>
                </c:pt>
                <c:pt idx="22">
                  <c:v>6.334359177033634</c:v>
                </c:pt>
                <c:pt idx="23">
                  <c:v>6.1610578789186272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E4-439D-9423-3A388828D9D3}"/>
            </c:ext>
          </c:extLst>
        </c:ser>
        <c:ser>
          <c:idx val="4"/>
          <c:order val="4"/>
          <c:tx>
            <c:strRef>
              <c:f>'06 MAR 23 '!$Q$8</c:f>
              <c:strCache>
                <c:ptCount val="1"/>
                <c:pt idx="0">
                  <c:v>PRO- CEB /VRA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'!$Q$9:$Q$32</c:f>
              <c:numCache>
                <c:formatCode>0.00</c:formatCode>
                <c:ptCount val="24"/>
                <c:pt idx="0">
                  <c:v>19.91</c:v>
                </c:pt>
                <c:pt idx="1">
                  <c:v>20.16</c:v>
                </c:pt>
                <c:pt idx="2">
                  <c:v>19.93</c:v>
                </c:pt>
                <c:pt idx="3">
                  <c:v>19.93</c:v>
                </c:pt>
                <c:pt idx="4">
                  <c:v>19.920000000000002</c:v>
                </c:pt>
                <c:pt idx="5">
                  <c:v>19.98</c:v>
                </c:pt>
                <c:pt idx="6">
                  <c:v>19.98</c:v>
                </c:pt>
                <c:pt idx="7">
                  <c:v>19.98</c:v>
                </c:pt>
                <c:pt idx="8">
                  <c:v>19.96</c:v>
                </c:pt>
                <c:pt idx="9">
                  <c:v>19.91</c:v>
                </c:pt>
                <c:pt idx="10">
                  <c:v>20.2</c:v>
                </c:pt>
                <c:pt idx="11">
                  <c:v>20.11</c:v>
                </c:pt>
                <c:pt idx="12">
                  <c:v>20.149999999999999</c:v>
                </c:pt>
                <c:pt idx="13">
                  <c:v>20.079999999999998</c:v>
                </c:pt>
                <c:pt idx="14">
                  <c:v>20.079999999999998</c:v>
                </c:pt>
                <c:pt idx="15">
                  <c:v>20.079999999999998</c:v>
                </c:pt>
                <c:pt idx="16">
                  <c:v>19.920000000000002</c:v>
                </c:pt>
                <c:pt idx="17">
                  <c:v>20.28</c:v>
                </c:pt>
                <c:pt idx="18">
                  <c:v>19.989999999999998</c:v>
                </c:pt>
                <c:pt idx="19">
                  <c:v>20.079999999999998</c:v>
                </c:pt>
                <c:pt idx="20">
                  <c:v>19.920000000000002</c:v>
                </c:pt>
                <c:pt idx="21">
                  <c:v>19.98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E4-439D-9423-3A388828D9D3}"/>
            </c:ext>
          </c:extLst>
        </c:ser>
        <c:ser>
          <c:idx val="5"/>
          <c:order val="5"/>
          <c:tx>
            <c:strRef>
              <c:f>'06 MAR 23 '!$AE$8</c:f>
              <c:strCache>
                <c:ptCount val="1"/>
                <c:pt idx="0">
                  <c:v>PRO-SBEE /VRA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'!$AE$9:$AE$32</c:f>
              <c:numCache>
                <c:formatCode>0.00</c:formatCode>
                <c:ptCount val="24"/>
                <c:pt idx="0">
                  <c:v>73.58</c:v>
                </c:pt>
                <c:pt idx="1">
                  <c:v>72.25</c:v>
                </c:pt>
                <c:pt idx="2">
                  <c:v>72.09</c:v>
                </c:pt>
                <c:pt idx="3">
                  <c:v>72.03</c:v>
                </c:pt>
                <c:pt idx="4">
                  <c:v>71.62</c:v>
                </c:pt>
                <c:pt idx="5">
                  <c:v>73.040000000000006</c:v>
                </c:pt>
                <c:pt idx="6">
                  <c:v>71.11</c:v>
                </c:pt>
                <c:pt idx="7">
                  <c:v>71.09</c:v>
                </c:pt>
                <c:pt idx="8">
                  <c:v>96</c:v>
                </c:pt>
                <c:pt idx="9">
                  <c:v>92.88</c:v>
                </c:pt>
                <c:pt idx="10">
                  <c:v>92.82</c:v>
                </c:pt>
                <c:pt idx="11">
                  <c:v>93.92</c:v>
                </c:pt>
                <c:pt idx="12">
                  <c:v>94.76</c:v>
                </c:pt>
                <c:pt idx="13">
                  <c:v>91.09</c:v>
                </c:pt>
                <c:pt idx="14">
                  <c:v>92.44</c:v>
                </c:pt>
                <c:pt idx="15">
                  <c:v>93.71</c:v>
                </c:pt>
                <c:pt idx="16">
                  <c:v>106.11</c:v>
                </c:pt>
                <c:pt idx="17">
                  <c:v>104.9</c:v>
                </c:pt>
                <c:pt idx="18">
                  <c:v>104.16</c:v>
                </c:pt>
                <c:pt idx="19">
                  <c:v>104.62</c:v>
                </c:pt>
                <c:pt idx="20">
                  <c:v>106.62</c:v>
                </c:pt>
                <c:pt idx="21">
                  <c:v>103.04</c:v>
                </c:pt>
                <c:pt idx="22">
                  <c:v>84.79</c:v>
                </c:pt>
                <c:pt idx="23">
                  <c:v>83.46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DE4-439D-9423-3A388828D9D3}"/>
            </c:ext>
          </c:extLst>
        </c:ser>
        <c:ser>
          <c:idx val="6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380512"/>
        <c:axId val="1243491120"/>
      </c:lineChart>
      <c:lineChart>
        <c:grouping val="standard"/>
        <c:varyColors val="0"/>
        <c:ser>
          <c:idx val="7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DE4-439D-9423-3A388828D9D3}"/>
            </c:ext>
          </c:extLst>
        </c:ser>
        <c:ser>
          <c:idx val="9"/>
          <c:order val="8"/>
          <c:tx>
            <c:strRef>
              <c:f>'06 MAR 23 '!$AK$8</c:f>
              <c:strCache>
                <c:ptCount val="1"/>
                <c:pt idx="0">
                  <c:v>CONS-SBEE  /VRA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'!$AK$9:$AK$32</c:f>
              <c:numCache>
                <c:formatCode>0.00</c:formatCode>
                <c:ptCount val="24"/>
                <c:pt idx="0">
                  <c:v>78.289362194362198</c:v>
                </c:pt>
                <c:pt idx="1">
                  <c:v>76.976250153175599</c:v>
                </c:pt>
                <c:pt idx="2">
                  <c:v>76.122107061225151</c:v>
                </c:pt>
                <c:pt idx="3">
                  <c:v>72.453732207396101</c:v>
                </c:pt>
                <c:pt idx="4">
                  <c:v>70.655627271323013</c:v>
                </c:pt>
                <c:pt idx="5">
                  <c:v>71.976934554245588</c:v>
                </c:pt>
                <c:pt idx="6">
                  <c:v>75.525880587801325</c:v>
                </c:pt>
                <c:pt idx="7">
                  <c:v>84.306019900185149</c:v>
                </c:pt>
                <c:pt idx="8">
                  <c:v>91.071224466238817</c:v>
                </c:pt>
                <c:pt idx="9">
                  <c:v>95.174461210840434</c:v>
                </c:pt>
                <c:pt idx="10">
                  <c:v>93.497638528805226</c:v>
                </c:pt>
                <c:pt idx="11">
                  <c:v>95.370870578873806</c:v>
                </c:pt>
                <c:pt idx="12">
                  <c:v>107.41130306010659</c:v>
                </c:pt>
                <c:pt idx="13">
                  <c:v>107.20525232201854</c:v>
                </c:pt>
                <c:pt idx="14">
                  <c:v>112.57444365861627</c:v>
                </c:pt>
                <c:pt idx="15">
                  <c:v>107.93366764047163</c:v>
                </c:pt>
                <c:pt idx="16">
                  <c:v>111.96933492604887</c:v>
                </c:pt>
                <c:pt idx="17">
                  <c:v>109.27844652827736</c:v>
                </c:pt>
                <c:pt idx="18">
                  <c:v>120.60791793400077</c:v>
                </c:pt>
                <c:pt idx="19">
                  <c:v>120.40008020196861</c:v>
                </c:pt>
                <c:pt idx="20">
                  <c:v>118.91179983115907</c:v>
                </c:pt>
                <c:pt idx="21">
                  <c:v>83.315878675780482</c:v>
                </c:pt>
                <c:pt idx="22">
                  <c:v>47.807242797841916</c:v>
                </c:pt>
                <c:pt idx="23">
                  <c:v>60.476359330052631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DE4-439D-9423-3A388828D9D3}"/>
            </c:ext>
          </c:extLst>
        </c:ser>
        <c:ser>
          <c:idx val="10"/>
          <c:order val="9"/>
          <c:tx>
            <c:strRef>
              <c:f>'06 MAR 23 '!$AM$8</c:f>
              <c:strCache>
                <c:ptCount val="1"/>
                <c:pt idx="0">
                  <c:v>CONS-CEET  /VRA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'!$AM$9:$AM$32</c:f>
              <c:numCache>
                <c:formatCode>0.00</c:formatCode>
                <c:ptCount val="24"/>
                <c:pt idx="0">
                  <c:v>143.8183734609126</c:v>
                </c:pt>
                <c:pt idx="1">
                  <c:v>139.91183044984732</c:v>
                </c:pt>
                <c:pt idx="2">
                  <c:v>140.34801230510647</c:v>
                </c:pt>
                <c:pt idx="3">
                  <c:v>143.08326438064324</c:v>
                </c:pt>
                <c:pt idx="4">
                  <c:v>139.70059344308001</c:v>
                </c:pt>
                <c:pt idx="5">
                  <c:v>141.26613510046664</c:v>
                </c:pt>
                <c:pt idx="6">
                  <c:v>133.98469746106744</c:v>
                </c:pt>
                <c:pt idx="7">
                  <c:v>154.80204022422618</c:v>
                </c:pt>
                <c:pt idx="8">
                  <c:v>167.3602390995797</c:v>
                </c:pt>
                <c:pt idx="9">
                  <c:v>158.83439299565617</c:v>
                </c:pt>
                <c:pt idx="10">
                  <c:v>164.77830471333178</c:v>
                </c:pt>
                <c:pt idx="11">
                  <c:v>162.86619258228188</c:v>
                </c:pt>
                <c:pt idx="12">
                  <c:v>167.90721274565414</c:v>
                </c:pt>
                <c:pt idx="13">
                  <c:v>163.86561612169464</c:v>
                </c:pt>
                <c:pt idx="14">
                  <c:v>179.74437947044498</c:v>
                </c:pt>
                <c:pt idx="15">
                  <c:v>183.65615438230279</c:v>
                </c:pt>
                <c:pt idx="16">
                  <c:v>173.70099790461177</c:v>
                </c:pt>
                <c:pt idx="17">
                  <c:v>172.6302402604918</c:v>
                </c:pt>
                <c:pt idx="18">
                  <c:v>181.73223986207518</c:v>
                </c:pt>
                <c:pt idx="19">
                  <c:v>173.81414577778145</c:v>
                </c:pt>
                <c:pt idx="20">
                  <c:v>169.48013727262435</c:v>
                </c:pt>
                <c:pt idx="21">
                  <c:v>165.50586709918556</c:v>
                </c:pt>
                <c:pt idx="22">
                  <c:v>159.21839802512446</c:v>
                </c:pt>
                <c:pt idx="23">
                  <c:v>140.53258279102872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DE4-439D-9423-3A388828D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310559"/>
        <c:axId val="324318047"/>
      </c:lineChart>
      <c:catAx>
        <c:axId val="10523805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243491120"/>
        <c:crosses val="autoZero"/>
        <c:auto val="1"/>
        <c:lblAlgn val="ctr"/>
        <c:lblOffset val="100"/>
        <c:noMultiLvlLbl val="0"/>
      </c:catAx>
      <c:valAx>
        <c:axId val="1243491120"/>
        <c:scaling>
          <c:orientation val="minMax"/>
          <c:max val="35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IMPORT</a:t>
                </a:r>
                <a:r>
                  <a:rPr lang="fr-FR" sz="1600" b="1" baseline="0">
                    <a:solidFill>
                      <a:sysClr val="windowText" lastClr="000000"/>
                    </a:solidFill>
                  </a:rPr>
                  <a:t> &amp; PROD [MW]</a:t>
                </a:r>
                <a:endParaRPr lang="fr-FR" sz="1600" b="1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1.0331656782993304E-2"/>
              <c:y val="0.12549297846027213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380512"/>
        <c:crossesAt val="1"/>
        <c:crossBetween val="midCat"/>
      </c:valAx>
      <c:valAx>
        <c:axId val="324318047"/>
        <c:scaling>
          <c:orientation val="minMax"/>
          <c:max val="350"/>
          <c:min val="0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>
                    <a:solidFill>
                      <a:sysClr val="windowText" lastClr="000000"/>
                    </a:solidFill>
                  </a:rPr>
                  <a:t>CONSOMMATIONS [MW]</a:t>
                </a:r>
              </a:p>
            </c:rich>
          </c:tx>
          <c:layout>
            <c:manualLayout>
              <c:xMode val="edge"/>
              <c:yMode val="edge"/>
              <c:x val="0.94095921401735749"/>
              <c:y val="0.12123681489020251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310559"/>
        <c:crosses val="max"/>
        <c:crossBetween val="between"/>
        <c:majorUnit val="50"/>
        <c:minorUnit val="4"/>
      </c:valAx>
      <c:catAx>
        <c:axId val="324310559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32431804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"/>
          <c:y val="0.8417473145860277"/>
          <c:w val="0.98431503441753798"/>
          <c:h val="0.15795386172037146"/>
        </c:manualLayout>
      </c:layout>
      <c:overlay val="0"/>
      <c:spPr>
        <a:noFill/>
        <a:ln w="9525">
          <a:solidFill>
            <a:sysClr val="windowText" lastClr="000000"/>
          </a:solidFill>
          <a:prstDash val="solid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solidFill>
                  <a:sysClr val="windowText" lastClr="000000"/>
                </a:solidFill>
                <a:effectLst/>
              </a:rPr>
              <a:t>COURBES DE CHARGE ILOT TCN</a:t>
            </a:r>
            <a:endParaRPr lang="fr-FR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25744540477186256"/>
          <c:y val="2.7289635971693801E-2"/>
        </c:manualLayout>
      </c:layout>
      <c:overlay val="0"/>
      <c:spPr>
        <a:noFill/>
        <a:ln>
          <a:solidFill>
            <a:schemeClr val="accent1">
              <a:lumMod val="75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TG"/>
        </a:p>
      </c:txPr>
    </c:title>
    <c:autoTitleDeleted val="0"/>
    <c:plotArea>
      <c:layout>
        <c:manualLayout>
          <c:layoutTarget val="inner"/>
          <c:xMode val="edge"/>
          <c:yMode val="edge"/>
          <c:x val="0.11524817168128983"/>
          <c:y val="0.13277605198010281"/>
          <c:w val="0.76950365663742037"/>
          <c:h val="0.6270803042122286"/>
        </c:manualLayout>
      </c:layout>
      <c:lineChart>
        <c:grouping val="standard"/>
        <c:varyColors val="0"/>
        <c:ser>
          <c:idx val="1"/>
          <c:order val="0"/>
          <c:tx>
            <c:strRef>
              <c:f>'06 MAR 23 '!$F$8</c:f>
              <c:strCache>
                <c:ptCount val="1"/>
                <c:pt idx="0">
                  <c:v>TCN 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'!$F$9:$F$32</c:f>
              <c:numCache>
                <c:formatCode>General</c:formatCode>
                <c:ptCount val="24"/>
                <c:pt idx="0">
                  <c:v>237.11</c:v>
                </c:pt>
                <c:pt idx="1">
                  <c:v>232.81</c:v>
                </c:pt>
                <c:pt idx="2">
                  <c:v>222.4</c:v>
                </c:pt>
                <c:pt idx="3">
                  <c:v>218.87</c:v>
                </c:pt>
                <c:pt idx="4">
                  <c:v>224.18</c:v>
                </c:pt>
                <c:pt idx="5">
                  <c:v>226.28</c:v>
                </c:pt>
                <c:pt idx="6">
                  <c:v>207.1</c:v>
                </c:pt>
                <c:pt idx="7">
                  <c:v>215.74</c:v>
                </c:pt>
                <c:pt idx="8">
                  <c:v>234.69</c:v>
                </c:pt>
                <c:pt idx="9">
                  <c:v>199.96</c:v>
                </c:pt>
                <c:pt idx="10">
                  <c:v>195.54</c:v>
                </c:pt>
                <c:pt idx="11">
                  <c:v>193.25</c:v>
                </c:pt>
                <c:pt idx="12">
                  <c:v>142.22999999999999</c:v>
                </c:pt>
                <c:pt idx="13">
                  <c:v>170.43</c:v>
                </c:pt>
                <c:pt idx="14">
                  <c:v>180.27</c:v>
                </c:pt>
                <c:pt idx="15">
                  <c:v>207.52</c:v>
                </c:pt>
                <c:pt idx="16">
                  <c:v>233.71</c:v>
                </c:pt>
                <c:pt idx="17">
                  <c:v>227.19</c:v>
                </c:pt>
                <c:pt idx="18">
                  <c:v>267.52999999999997</c:v>
                </c:pt>
                <c:pt idx="19">
                  <c:v>263.58999999999997</c:v>
                </c:pt>
                <c:pt idx="20">
                  <c:v>260.85000000000002</c:v>
                </c:pt>
                <c:pt idx="21">
                  <c:v>229.67</c:v>
                </c:pt>
                <c:pt idx="22">
                  <c:v>187.38</c:v>
                </c:pt>
                <c:pt idx="23">
                  <c:v>196.94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F1-4F3A-BA62-1807DD916C7B}"/>
            </c:ext>
          </c:extLst>
        </c:ser>
        <c:ser>
          <c:idx val="2"/>
          <c:order val="1"/>
          <c:tx>
            <c:strRef>
              <c:f>'06 MAR 23 '!$G$8</c:f>
              <c:strCache>
                <c:ptCount val="1"/>
                <c:pt idx="0">
                  <c:v>PART-SBEE /TCN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'!$G$9:$G$32</c:f>
              <c:numCache>
                <c:formatCode>0.00</c:formatCode>
                <c:ptCount val="24"/>
                <c:pt idx="0">
                  <c:v>149.58903145077699</c:v>
                </c:pt>
                <c:pt idx="1">
                  <c:v>143.78102233496708</c:v>
                </c:pt>
                <c:pt idx="2">
                  <c:v>141.31497714879163</c:v>
                </c:pt>
                <c:pt idx="3">
                  <c:v>139.88090605266547</c:v>
                </c:pt>
                <c:pt idx="4">
                  <c:v>142.11371459425905</c:v>
                </c:pt>
                <c:pt idx="5">
                  <c:v>136.07859826534798</c:v>
                </c:pt>
                <c:pt idx="6">
                  <c:v>133.96665577700273</c:v>
                </c:pt>
                <c:pt idx="7">
                  <c:v>149.98838782845471</c:v>
                </c:pt>
                <c:pt idx="8">
                  <c:v>157.87847988333209</c:v>
                </c:pt>
                <c:pt idx="9">
                  <c:v>143.84379590029073</c:v>
                </c:pt>
                <c:pt idx="10">
                  <c:v>139.15395621842356</c:v>
                </c:pt>
                <c:pt idx="11">
                  <c:v>133.27230556413016</c:v>
                </c:pt>
                <c:pt idx="12">
                  <c:v>88.67071065261122</c:v>
                </c:pt>
                <c:pt idx="13">
                  <c:v>116.70121330224221</c:v>
                </c:pt>
                <c:pt idx="14">
                  <c:v>126.69085183331113</c:v>
                </c:pt>
                <c:pt idx="15">
                  <c:v>133.09563983119764</c:v>
                </c:pt>
                <c:pt idx="16">
                  <c:v>137.83772260703898</c:v>
                </c:pt>
                <c:pt idx="17">
                  <c:v>133.37094409664002</c:v>
                </c:pt>
                <c:pt idx="18">
                  <c:v>156.28538831598237</c:v>
                </c:pt>
                <c:pt idx="19">
                  <c:v>159.47506846145362</c:v>
                </c:pt>
                <c:pt idx="20">
                  <c:v>154.43677274066178</c:v>
                </c:pt>
                <c:pt idx="21">
                  <c:v>124.67267197670712</c:v>
                </c:pt>
                <c:pt idx="22">
                  <c:v>97.269987443426032</c:v>
                </c:pt>
                <c:pt idx="23">
                  <c:v>118.90771323539671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F1-4F3A-BA62-1807DD916C7B}"/>
            </c:ext>
          </c:extLst>
        </c:ser>
        <c:ser>
          <c:idx val="3"/>
          <c:order val="2"/>
          <c:tx>
            <c:strRef>
              <c:f>'06 MAR 23 '!$H$8</c:f>
              <c:strCache>
                <c:ptCount val="1"/>
                <c:pt idx="0">
                  <c:v>PART-CEET /TCN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'!$H$9:$H$32</c:f>
              <c:numCache>
                <c:formatCode>0.00</c:formatCode>
                <c:ptCount val="24"/>
                <c:pt idx="0">
                  <c:v>78.331899324789987</c:v>
                </c:pt>
                <c:pt idx="1">
                  <c:v>80.003305849306784</c:v>
                </c:pt>
                <c:pt idx="2">
                  <c:v>72.454924346863777</c:v>
                </c:pt>
                <c:pt idx="3">
                  <c:v>70.493133030320095</c:v>
                </c:pt>
                <c:pt idx="4">
                  <c:v>73.36854808914299</c:v>
                </c:pt>
                <c:pt idx="5">
                  <c:v>81.409806035288611</c:v>
                </c:pt>
                <c:pt idx="6">
                  <c:v>64.947457419130728</c:v>
                </c:pt>
                <c:pt idx="7">
                  <c:v>56.474384306519397</c:v>
                </c:pt>
                <c:pt idx="8">
                  <c:v>66.443707121557807</c:v>
                </c:pt>
                <c:pt idx="9">
                  <c:v>46.802876783758812</c:v>
                </c:pt>
                <c:pt idx="10">
                  <c:v>47.114515829455527</c:v>
                </c:pt>
                <c:pt idx="11">
                  <c:v>50.502109535171577</c:v>
                </c:pt>
                <c:pt idx="12">
                  <c:v>46.143989073662127</c:v>
                </c:pt>
                <c:pt idx="13">
                  <c:v>45.183773650567431</c:v>
                </c:pt>
                <c:pt idx="14">
                  <c:v>45.026915269814751</c:v>
                </c:pt>
                <c:pt idx="15">
                  <c:v>65.233739608672025</c:v>
                </c:pt>
                <c:pt idx="16">
                  <c:v>86.340042741234825</c:v>
                </c:pt>
                <c:pt idx="17">
                  <c:v>84.919889935531316</c:v>
                </c:pt>
                <c:pt idx="18">
                  <c:v>100.88664967254491</c:v>
                </c:pt>
                <c:pt idx="19">
                  <c:v>93.906687389990395</c:v>
                </c:pt>
                <c:pt idx="20">
                  <c:v>96.309101586498841</c:v>
                </c:pt>
                <c:pt idx="21">
                  <c:v>96.078022440765167</c:v>
                </c:pt>
                <c:pt idx="22">
                  <c:v>82.797689370930513</c:v>
                </c:pt>
                <c:pt idx="23">
                  <c:v>70.356693493602165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F1-4F3A-BA62-1807DD916C7B}"/>
            </c:ext>
          </c:extLst>
        </c:ser>
        <c:ser>
          <c:idx val="4"/>
          <c:order val="3"/>
          <c:tx>
            <c:strRef>
              <c:f>'06 MAR 23 '!$I$8</c:f>
              <c:strCache>
                <c:ptCount val="1"/>
                <c:pt idx="0">
                  <c:v>PART-CEB /TCN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'!$I$9:$I$32</c:f>
              <c:numCache>
                <c:formatCode>0.00</c:formatCode>
                <c:ptCount val="24"/>
                <c:pt idx="0">
                  <c:v>9.1890692244330321</c:v>
                </c:pt>
                <c:pt idx="1">
                  <c:v>9.0256718157261187</c:v>
                </c:pt>
                <c:pt idx="2">
                  <c:v>8.630098504344593</c:v>
                </c:pt>
                <c:pt idx="3">
                  <c:v>8.4959609170144201</c:v>
                </c:pt>
                <c:pt idx="4">
                  <c:v>8.6977373165979568</c:v>
                </c:pt>
                <c:pt idx="5">
                  <c:v>8.7915956993633895</c:v>
                </c:pt>
                <c:pt idx="6">
                  <c:v>8.1858868038665289</c:v>
                </c:pt>
                <c:pt idx="7">
                  <c:v>9.2772278650258979</c:v>
                </c:pt>
                <c:pt idx="8">
                  <c:v>10.367812995110134</c:v>
                </c:pt>
                <c:pt idx="9">
                  <c:v>9.3133273159504508</c:v>
                </c:pt>
                <c:pt idx="10">
                  <c:v>9.2715279521209109</c:v>
                </c:pt>
                <c:pt idx="11">
                  <c:v>9.4755849006982285</c:v>
                </c:pt>
                <c:pt idx="12">
                  <c:v>7.4153002737266753</c:v>
                </c:pt>
                <c:pt idx="13">
                  <c:v>8.5450130471903982</c:v>
                </c:pt>
                <c:pt idx="14">
                  <c:v>8.5522328968741341</c:v>
                </c:pt>
                <c:pt idx="15">
                  <c:v>9.190620560130359</c:v>
                </c:pt>
                <c:pt idx="16">
                  <c:v>9.5322346517261884</c:v>
                </c:pt>
                <c:pt idx="17">
                  <c:v>8.8991659678286545</c:v>
                </c:pt>
                <c:pt idx="18">
                  <c:v>10.357962011472669</c:v>
                </c:pt>
                <c:pt idx="19">
                  <c:v>10.208244148555966</c:v>
                </c:pt>
                <c:pt idx="20">
                  <c:v>10.10412567283942</c:v>
                </c:pt>
                <c:pt idx="21">
                  <c:v>8.9193055825277021</c:v>
                </c:pt>
                <c:pt idx="22">
                  <c:v>7.3123231856434252</c:v>
                </c:pt>
                <c:pt idx="23">
                  <c:v>7.6755932710010946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F1-4F3A-BA62-1807DD916C7B}"/>
            </c:ext>
          </c:extLst>
        </c:ser>
        <c:ser>
          <c:idx val="6"/>
          <c:order val="5"/>
          <c:tx>
            <c:strRef>
              <c:f>'06 MAR 23 '!$AD$8</c:f>
              <c:strCache>
                <c:ptCount val="1"/>
                <c:pt idx="0">
                  <c:v>PRO-SBEE /TCN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'!$AD$9:$AD$32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1.2</c:v>
                </c:pt>
                <c:pt idx="7">
                  <c:v>5.6</c:v>
                </c:pt>
                <c:pt idx="8">
                  <c:v>14.7</c:v>
                </c:pt>
                <c:pt idx="9">
                  <c:v>14.6</c:v>
                </c:pt>
                <c:pt idx="10">
                  <c:v>9.1</c:v>
                </c:pt>
                <c:pt idx="11">
                  <c:v>20.3</c:v>
                </c:pt>
                <c:pt idx="12">
                  <c:v>13.3</c:v>
                </c:pt>
                <c:pt idx="13">
                  <c:v>15.3</c:v>
                </c:pt>
                <c:pt idx="14">
                  <c:v>7.3</c:v>
                </c:pt>
                <c:pt idx="15">
                  <c:v>6.2</c:v>
                </c:pt>
                <c:pt idx="16">
                  <c:v>3.5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F1-4F3A-BA62-1807DD916C7B}"/>
            </c:ext>
          </c:extLst>
        </c:ser>
        <c:ser>
          <c:idx val="5"/>
          <c:order val="4"/>
          <c:tx>
            <c:strRef>
              <c:f>'06 MAR 23 '!$P$8</c:f>
              <c:strCache>
                <c:ptCount val="1"/>
                <c:pt idx="0">
                  <c:v>PRO-CEB /TCN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'06 MAR 23 '!$P$9:$P$32</c:f>
              <c:numCache>
                <c:formatCode>0.00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F1-4F3A-BA62-1807DD916C7B}"/>
            </c:ext>
          </c:extLst>
        </c:ser>
        <c:ser>
          <c:idx val="7"/>
          <c:order val="6"/>
          <c:tx>
            <c:strRef>
              <c:f>'03 JUILLET 22 (2)'!#REF!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'06 MAR 23 '!$A$9:$A$32</c:f>
              <c:numCache>
                <c:formatCode>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'03 JUILLET 22 (2)'!#REF!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2432912"/>
        <c:axId val="1106452944"/>
        <c:extLst/>
      </c:lineChart>
      <c:lineChart>
        <c:grouping val="standard"/>
        <c:varyColors val="0"/>
        <c:ser>
          <c:idx val="8"/>
          <c:order val="7"/>
          <c:tx>
            <c:strRef>
              <c:f>'03 JUILLET 22'!#REF!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strRef>
              <c:f>'06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'03 JUILLET 22'!#REF!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0F1-4F3A-BA62-1807DD916C7B}"/>
            </c:ext>
          </c:extLst>
        </c:ser>
        <c:ser>
          <c:idx val="10"/>
          <c:order val="8"/>
          <c:tx>
            <c:strRef>
              <c:f>'06 MAR 23 '!$AJ$8</c:f>
              <c:strCache>
                <c:ptCount val="1"/>
                <c:pt idx="0">
                  <c:v>CONS-SBEE / TCN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'06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MAR 23 '!$AJ$9:$AJ$32</c:f>
              <c:numCache>
                <c:formatCode>0.00</c:formatCode>
                <c:ptCount val="24"/>
                <c:pt idx="0">
                  <c:v>149.58903145077699</c:v>
                </c:pt>
                <c:pt idx="1">
                  <c:v>143.78102233496708</c:v>
                </c:pt>
                <c:pt idx="2">
                  <c:v>141.31497714879163</c:v>
                </c:pt>
                <c:pt idx="3">
                  <c:v>139.88090605266547</c:v>
                </c:pt>
                <c:pt idx="4">
                  <c:v>142.11371459425905</c:v>
                </c:pt>
                <c:pt idx="5">
                  <c:v>136.07859826534798</c:v>
                </c:pt>
                <c:pt idx="6">
                  <c:v>135.16665577700272</c:v>
                </c:pt>
                <c:pt idx="7">
                  <c:v>155.5883878284547</c:v>
                </c:pt>
                <c:pt idx="8">
                  <c:v>172.57847988333208</c:v>
                </c:pt>
                <c:pt idx="9">
                  <c:v>158.44379590029072</c:v>
                </c:pt>
                <c:pt idx="10">
                  <c:v>148.25395621842355</c:v>
                </c:pt>
                <c:pt idx="11">
                  <c:v>153.57230556413018</c:v>
                </c:pt>
                <c:pt idx="12">
                  <c:v>101.97071065261122</c:v>
                </c:pt>
                <c:pt idx="13">
                  <c:v>132.00121330224221</c:v>
                </c:pt>
                <c:pt idx="14">
                  <c:v>133.99085183331113</c:v>
                </c:pt>
                <c:pt idx="15">
                  <c:v>139.29563983119763</c:v>
                </c:pt>
                <c:pt idx="16">
                  <c:v>141.33772260703898</c:v>
                </c:pt>
                <c:pt idx="17">
                  <c:v>133.37094409664002</c:v>
                </c:pt>
                <c:pt idx="18">
                  <c:v>156.28538831598237</c:v>
                </c:pt>
                <c:pt idx="19">
                  <c:v>159.47506846145362</c:v>
                </c:pt>
                <c:pt idx="20">
                  <c:v>154.43677274066178</c:v>
                </c:pt>
                <c:pt idx="21">
                  <c:v>124.67267197670712</c:v>
                </c:pt>
                <c:pt idx="22">
                  <c:v>97.269987443426032</c:v>
                </c:pt>
                <c:pt idx="23">
                  <c:v>118.90771323539671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F1-4F3A-BA62-1807DD916C7B}"/>
            </c:ext>
          </c:extLst>
        </c:ser>
        <c:ser>
          <c:idx val="11"/>
          <c:order val="9"/>
          <c:tx>
            <c:strRef>
              <c:f>'06 MAR 23 '!$AL$8</c:f>
              <c:strCache>
                <c:ptCount val="1"/>
                <c:pt idx="0">
                  <c:v>CONS-CEET / TCN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6">
                    <a:lumMod val="60000"/>
                  </a:schemeClr>
                </a:solidFill>
                <a:prstDash val="dash"/>
              </a:ln>
              <a:effectLst/>
            </c:spPr>
          </c:marker>
          <c:cat>
            <c:strRef>
              <c:f>'06 MAR 23 '!$A$8:$A$32</c:f>
              <c:strCache>
                <c:ptCount val="25"/>
                <c:pt idx="0">
                  <c:v>HEURES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</c:strCache>
            </c:strRef>
          </c:cat>
          <c:val>
            <c:numRef>
              <c:f>'06 MAR 23 '!$AL$9:$AL$32</c:f>
              <c:numCache>
                <c:formatCode>0.00</c:formatCode>
                <c:ptCount val="24"/>
                <c:pt idx="0">
                  <c:v>78.331899324789987</c:v>
                </c:pt>
                <c:pt idx="1">
                  <c:v>80.003305849306784</c:v>
                </c:pt>
                <c:pt idx="2">
                  <c:v>72.454924346863777</c:v>
                </c:pt>
                <c:pt idx="3">
                  <c:v>70.493133030320095</c:v>
                </c:pt>
                <c:pt idx="4">
                  <c:v>73.36854808914299</c:v>
                </c:pt>
                <c:pt idx="5">
                  <c:v>81.779806035288615</c:v>
                </c:pt>
                <c:pt idx="6">
                  <c:v>67.357457419130725</c:v>
                </c:pt>
                <c:pt idx="7">
                  <c:v>74.564384306519401</c:v>
                </c:pt>
                <c:pt idx="8">
                  <c:v>85.183707121557802</c:v>
                </c:pt>
                <c:pt idx="9">
                  <c:v>72.622876783758812</c:v>
                </c:pt>
                <c:pt idx="10">
                  <c:v>81.754515829455528</c:v>
                </c:pt>
                <c:pt idx="11">
                  <c:v>81.602109535171579</c:v>
                </c:pt>
                <c:pt idx="12">
                  <c:v>80.703989073662129</c:v>
                </c:pt>
                <c:pt idx="13">
                  <c:v>79.273773650567435</c:v>
                </c:pt>
                <c:pt idx="14">
                  <c:v>77.466915269814749</c:v>
                </c:pt>
                <c:pt idx="15">
                  <c:v>88.323739608672028</c:v>
                </c:pt>
                <c:pt idx="16">
                  <c:v>94.930042741234828</c:v>
                </c:pt>
                <c:pt idx="17">
                  <c:v>86.869889935531319</c:v>
                </c:pt>
                <c:pt idx="18">
                  <c:v>100.88664967254491</c:v>
                </c:pt>
                <c:pt idx="19">
                  <c:v>93.906687389990395</c:v>
                </c:pt>
                <c:pt idx="20">
                  <c:v>96.309101586498841</c:v>
                </c:pt>
                <c:pt idx="21">
                  <c:v>96.078022440765167</c:v>
                </c:pt>
                <c:pt idx="22">
                  <c:v>82.797689370930513</c:v>
                </c:pt>
                <c:pt idx="23">
                  <c:v>70.356693493602165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0F1-4F3A-BA62-1807DD91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298911"/>
        <c:axId val="324305567"/>
      </c:lineChart>
      <c:catAx>
        <c:axId val="1052432912"/>
        <c:scaling>
          <c:orientation val="minMax"/>
        </c:scaling>
        <c:delete val="0"/>
        <c:axPos val="b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106452944"/>
        <c:crosses val="autoZero"/>
        <c:auto val="1"/>
        <c:lblAlgn val="ctr"/>
        <c:lblOffset val="100"/>
        <c:noMultiLvlLbl val="0"/>
      </c:catAx>
      <c:valAx>
        <c:axId val="1106452944"/>
        <c:scaling>
          <c:orientation val="minMax"/>
          <c:max val="300"/>
          <c:min val="0"/>
        </c:scaling>
        <c:delete val="0"/>
        <c:axPos val="l"/>
        <c:majorGridlines>
          <c:spPr>
            <a:ln w="2540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IMPORT &amp; PROD [MW]</a:t>
                </a:r>
                <a:endParaRPr lang="fr-FR" sz="160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1.615841866335525E-2"/>
              <c:y val="0.13277607242925388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1052432912"/>
        <c:crosses val="autoZero"/>
        <c:crossBetween val="midCat"/>
      </c:valAx>
      <c:valAx>
        <c:axId val="324305567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 b="1" i="0" baseline="0">
                    <a:solidFill>
                      <a:sysClr val="windowText" lastClr="000000"/>
                    </a:solidFill>
                    <a:effectLst/>
                  </a:rPr>
                  <a:t>CONSOMMATIONS [MW]</a:t>
                </a:r>
                <a:endParaRPr lang="fr-FR" sz="1600" baseline="0">
                  <a:solidFill>
                    <a:sysClr val="windowText" lastClr="000000"/>
                  </a:solidFill>
                  <a:effectLst/>
                </a:endParaRPr>
              </a:p>
            </c:rich>
          </c:tx>
          <c:layout>
            <c:manualLayout>
              <c:xMode val="edge"/>
              <c:yMode val="edge"/>
              <c:x val="0.9322760277772123"/>
              <c:y val="0.11714386382763974"/>
            </c:manualLayout>
          </c:layout>
          <c:overlay val="0"/>
          <c:spPr>
            <a:noFill/>
            <a:ln>
              <a:solidFill>
                <a:schemeClr val="accent1">
                  <a:lumMod val="75000"/>
                </a:schemeClr>
              </a:solidFill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fr-TG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TG"/>
          </a:p>
        </c:txPr>
        <c:crossAx val="324298911"/>
        <c:crosses val="max"/>
        <c:crossBetween val="between"/>
      </c:valAx>
      <c:catAx>
        <c:axId val="3242989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4305567"/>
        <c:crosses val="autoZero"/>
        <c:auto val="1"/>
        <c:lblAlgn val="ctr"/>
        <c:lblOffset val="100"/>
        <c:noMultiLvlLbl val="0"/>
      </c:catAx>
      <c:spPr>
        <a:noFill/>
        <a:ln w="19050"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2.1406405858762696E-2"/>
          <c:y val="0.82917092621983246"/>
          <c:w val="0.95920683806356655"/>
          <c:h val="0.16284773485905352"/>
        </c:manualLayout>
      </c:layout>
      <c:overlay val="0"/>
      <c:spPr>
        <a:noFill/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TG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TG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369795</xdr:colOff>
      <xdr:row>40</xdr:row>
      <xdr:rowOff>11747</xdr:rowOff>
    </xdr:from>
    <xdr:to>
      <xdr:col>27</xdr:col>
      <xdr:colOff>123265</xdr:colOff>
      <xdr:row>58</xdr:row>
      <xdr:rowOff>542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3" name="Connecteur droi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22414</xdr:colOff>
      <xdr:row>40</xdr:row>
      <xdr:rowOff>11206</xdr:rowOff>
    </xdr:from>
    <xdr:to>
      <xdr:col>45</xdr:col>
      <xdr:colOff>22412</xdr:colOff>
      <xdr:row>57</xdr:row>
      <xdr:rowOff>185641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336177</xdr:colOff>
      <xdr:row>58</xdr:row>
      <xdr:rowOff>100852</xdr:rowOff>
    </xdr:from>
    <xdr:to>
      <xdr:col>16</xdr:col>
      <xdr:colOff>347383</xdr:colOff>
      <xdr:row>58</xdr:row>
      <xdr:rowOff>100853</xdr:rowOff>
    </xdr:to>
    <xdr:cxnSp macro="">
      <xdr:nvCxnSpPr>
        <xdr:cNvPr id="6" name="Connecteur droi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413127" y="13426327"/>
          <a:ext cx="801781" cy="1"/>
        </a:xfrm>
        <a:prstGeom prst="line">
          <a:avLst/>
        </a:prstGeom>
        <a:ln w="50800" cmpd="sng">
          <a:solidFill>
            <a:schemeClr val="tx2"/>
          </a:solidFill>
        </a:ln>
        <a:effectLst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33618</xdr:colOff>
      <xdr:row>58</xdr:row>
      <xdr:rowOff>100853</xdr:rowOff>
    </xdr:from>
    <xdr:to>
      <xdr:col>25</xdr:col>
      <xdr:colOff>222618</xdr:colOff>
      <xdr:row>58</xdr:row>
      <xdr:rowOff>100853</xdr:rowOff>
    </xdr:to>
    <xdr:cxnSp macro="">
      <xdr:nvCxnSpPr>
        <xdr:cNvPr id="7" name="Connecteur droi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187143" y="13426328"/>
          <a:ext cx="1332000" cy="0"/>
        </a:xfrm>
        <a:prstGeom prst="line">
          <a:avLst/>
        </a:prstGeom>
        <a:ln w="50800">
          <a:solidFill>
            <a:schemeClr val="tx2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B82"/>
  <sheetViews>
    <sheetView tabSelected="1" view="pageBreakPreview" zoomScale="85" zoomScaleNormal="85" zoomScaleSheetLayoutView="85" workbookViewId="0">
      <selection activeCell="G46" sqref="G46"/>
    </sheetView>
  </sheetViews>
  <sheetFormatPr baseColWidth="10" defaultRowHeight="15" x14ac:dyDescent="0.25"/>
  <cols>
    <col min="1" max="1" width="9.140625" customWidth="1"/>
    <col min="2" max="2" width="6.140625" customWidth="1"/>
    <col min="3" max="3" width="5.7109375" customWidth="1"/>
    <col min="4" max="4" width="7.28515625" customWidth="1"/>
    <col min="5" max="5" width="8" customWidth="1"/>
    <col min="6" max="6" width="6.5703125" customWidth="1"/>
    <col min="7" max="7" width="7.7109375" customWidth="1"/>
    <col min="8" max="8" width="7.42578125" customWidth="1"/>
    <col min="9" max="9" width="7.85546875" customWidth="1"/>
    <col min="10" max="14" width="5.7109375" customWidth="1"/>
    <col min="15" max="15" width="5.85546875" customWidth="1"/>
    <col min="16" max="16" width="6" customWidth="1"/>
    <col min="17" max="23" width="5.7109375" customWidth="1"/>
    <col min="24" max="24" width="5.5703125" customWidth="1"/>
    <col min="25" max="25" width="6.7109375" customWidth="1"/>
    <col min="26" max="28" width="5.7109375" customWidth="1"/>
    <col min="29" max="29" width="6.85546875" customWidth="1"/>
    <col min="30" max="30" width="5.7109375" customWidth="1"/>
    <col min="31" max="31" width="6.85546875" customWidth="1"/>
    <col min="32" max="33" width="5.7109375" customWidth="1"/>
    <col min="34" max="34" width="6.42578125" customWidth="1"/>
    <col min="35" max="35" width="7.140625" customWidth="1"/>
    <col min="36" max="36" width="6.7109375" customWidth="1"/>
    <col min="37" max="37" width="7.140625" customWidth="1"/>
    <col min="38" max="38" width="8.42578125" customWidth="1"/>
    <col min="39" max="39" width="6.5703125" customWidth="1"/>
    <col min="40" max="40" width="5.7109375" customWidth="1"/>
    <col min="41" max="41" width="6.7109375" customWidth="1"/>
    <col min="42" max="42" width="8.85546875" customWidth="1"/>
    <col min="43" max="48" width="5.7109375" customWidth="1"/>
    <col min="49" max="49" width="5.85546875" customWidth="1"/>
    <col min="50" max="50" width="5.7109375" customWidth="1"/>
    <col min="51" max="51" width="4.85546875" customWidth="1"/>
  </cols>
  <sheetData>
    <row r="1" spans="1:54" ht="20.25" x14ac:dyDescent="0.25">
      <c r="A1" s="28" t="s">
        <v>59</v>
      </c>
      <c r="B1" s="28"/>
      <c r="C1" s="28"/>
      <c r="D1" s="28"/>
      <c r="H1" s="138" t="s">
        <v>103</v>
      </c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</row>
    <row r="2" spans="1:54" ht="20.25" x14ac:dyDescent="0.25">
      <c r="A2" s="139">
        <v>44991</v>
      </c>
      <c r="B2" s="139"/>
      <c r="C2" s="139"/>
      <c r="D2" s="139"/>
      <c r="E2" s="139"/>
      <c r="F2" s="139"/>
      <c r="G2" s="139"/>
    </row>
    <row r="3" spans="1:54" ht="21.75" thickBot="1" x14ac:dyDescent="0.4">
      <c r="A3" s="27"/>
      <c r="B3" s="27"/>
      <c r="C3" s="27"/>
      <c r="D3" s="27"/>
      <c r="E3" s="27"/>
      <c r="F3" s="27"/>
      <c r="G3" s="27"/>
      <c r="H3" s="39" t="s">
        <v>60</v>
      </c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54" ht="18" customHeight="1" thickTop="1" x14ac:dyDescent="0.25">
      <c r="B4" s="140" t="s">
        <v>0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69" t="s">
        <v>91</v>
      </c>
      <c r="AG4" s="170"/>
      <c r="AH4" s="170"/>
      <c r="AI4" s="170"/>
      <c r="AJ4" s="145" t="s">
        <v>104</v>
      </c>
      <c r="AK4" s="146"/>
      <c r="AL4" s="145" t="s">
        <v>105</v>
      </c>
      <c r="AM4" s="146"/>
      <c r="AN4" s="132" t="s">
        <v>69</v>
      </c>
      <c r="AO4" s="133"/>
      <c r="AP4" s="133"/>
      <c r="AQ4" s="133"/>
      <c r="AR4" s="133"/>
      <c r="AS4" s="134"/>
    </row>
    <row r="5" spans="1:54" ht="15.75" customHeight="1" thickBot="1" x14ac:dyDescent="0.3">
      <c r="B5" s="142"/>
      <c r="C5" s="143"/>
      <c r="D5" s="143"/>
      <c r="E5" s="143"/>
      <c r="F5" s="143"/>
      <c r="G5" s="143"/>
      <c r="H5" s="143"/>
      <c r="I5" s="143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71"/>
      <c r="AG5" s="172"/>
      <c r="AH5" s="172"/>
      <c r="AI5" s="172"/>
      <c r="AJ5" s="147"/>
      <c r="AK5" s="148"/>
      <c r="AL5" s="147"/>
      <c r="AM5" s="148"/>
      <c r="AN5" s="135"/>
      <c r="AO5" s="136"/>
      <c r="AP5" s="136"/>
      <c r="AQ5" s="136"/>
      <c r="AR5" s="136"/>
      <c r="AS5" s="137"/>
    </row>
    <row r="6" spans="1:54" ht="18.75" customHeight="1" thickBot="1" x14ac:dyDescent="0.3">
      <c r="B6" s="160" t="s">
        <v>1</v>
      </c>
      <c r="C6" s="161"/>
      <c r="D6" s="161"/>
      <c r="E6" s="161"/>
      <c r="F6" s="161"/>
      <c r="G6" s="161"/>
      <c r="H6" s="161"/>
      <c r="I6" s="162"/>
      <c r="J6" s="160" t="s">
        <v>74</v>
      </c>
      <c r="K6" s="163"/>
      <c r="L6" s="161"/>
      <c r="M6" s="161"/>
      <c r="N6" s="161"/>
      <c r="O6" s="161"/>
      <c r="P6" s="162"/>
      <c r="Q6" s="164"/>
      <c r="R6" s="154" t="s">
        <v>92</v>
      </c>
      <c r="S6" s="155"/>
      <c r="T6" s="155"/>
      <c r="U6" s="155"/>
      <c r="V6" s="155"/>
      <c r="W6" s="155"/>
      <c r="X6" s="155"/>
      <c r="Y6" s="155"/>
      <c r="Z6" s="154" t="s">
        <v>93</v>
      </c>
      <c r="AA6" s="155"/>
      <c r="AB6" s="155"/>
      <c r="AC6" s="155"/>
      <c r="AD6" s="155"/>
      <c r="AE6" s="155"/>
      <c r="AF6" s="156" t="s">
        <v>14</v>
      </c>
      <c r="AG6" s="157"/>
      <c r="AH6" s="165" t="s">
        <v>11</v>
      </c>
      <c r="AI6" s="166"/>
      <c r="AJ6" s="147"/>
      <c r="AK6" s="148"/>
      <c r="AL6" s="147"/>
      <c r="AM6" s="148"/>
      <c r="AN6" s="135"/>
      <c r="AO6" s="136"/>
      <c r="AP6" s="136"/>
      <c r="AQ6" s="136"/>
      <c r="AR6" s="136"/>
      <c r="AS6" s="137"/>
    </row>
    <row r="7" spans="1:54" ht="36.75" customHeight="1" thickBot="1" x14ac:dyDescent="0.3">
      <c r="B7" s="201" t="s">
        <v>12</v>
      </c>
      <c r="C7" s="202"/>
      <c r="D7" s="202"/>
      <c r="E7" s="203"/>
      <c r="F7" s="202" t="s">
        <v>13</v>
      </c>
      <c r="G7" s="202"/>
      <c r="H7" s="202"/>
      <c r="I7" s="204"/>
      <c r="J7" s="176" t="s">
        <v>7</v>
      </c>
      <c r="K7" s="152"/>
      <c r="L7" s="151" t="s">
        <v>8</v>
      </c>
      <c r="M7" s="152"/>
      <c r="N7" s="151" t="s">
        <v>9</v>
      </c>
      <c r="O7" s="152"/>
      <c r="P7" s="151" t="s">
        <v>10</v>
      </c>
      <c r="Q7" s="153"/>
      <c r="R7" s="176" t="s">
        <v>4</v>
      </c>
      <c r="S7" s="177"/>
      <c r="T7" s="177"/>
      <c r="U7" s="177"/>
      <c r="V7" s="177"/>
      <c r="W7" s="177"/>
      <c r="X7" s="151" t="s">
        <v>90</v>
      </c>
      <c r="Y7" s="153"/>
      <c r="Z7" s="176" t="s">
        <v>3</v>
      </c>
      <c r="AA7" s="177"/>
      <c r="AB7" s="177"/>
      <c r="AC7" s="152"/>
      <c r="AD7" s="205" t="s">
        <v>90</v>
      </c>
      <c r="AE7" s="205"/>
      <c r="AF7" s="158"/>
      <c r="AG7" s="159"/>
      <c r="AH7" s="167"/>
      <c r="AI7" s="168"/>
      <c r="AJ7" s="149"/>
      <c r="AK7" s="150"/>
      <c r="AL7" s="149"/>
      <c r="AM7" s="150"/>
      <c r="AN7" s="135"/>
      <c r="AO7" s="136"/>
      <c r="AP7" s="136"/>
      <c r="AQ7" s="136"/>
      <c r="AR7" s="136"/>
      <c r="AS7" s="137"/>
    </row>
    <row r="8" spans="1:54" ht="34.5" thickTop="1" thickBot="1" x14ac:dyDescent="0.3">
      <c r="A8" s="24" t="s">
        <v>5</v>
      </c>
      <c r="B8" s="73" t="s">
        <v>6</v>
      </c>
      <c r="C8" s="15" t="s">
        <v>36</v>
      </c>
      <c r="D8" s="15" t="s">
        <v>37</v>
      </c>
      <c r="E8" s="16" t="s">
        <v>35</v>
      </c>
      <c r="F8" s="75" t="s">
        <v>2</v>
      </c>
      <c r="G8" s="15" t="s">
        <v>34</v>
      </c>
      <c r="H8" s="15" t="s">
        <v>33</v>
      </c>
      <c r="I8" s="17" t="s">
        <v>32</v>
      </c>
      <c r="J8" s="18" t="s">
        <v>53</v>
      </c>
      <c r="K8" s="13" t="s">
        <v>54</v>
      </c>
      <c r="L8" s="13" t="s">
        <v>55</v>
      </c>
      <c r="M8" s="13" t="s">
        <v>56</v>
      </c>
      <c r="N8" s="13" t="s">
        <v>57</v>
      </c>
      <c r="O8" s="13" t="s">
        <v>58</v>
      </c>
      <c r="P8" s="13" t="s">
        <v>38</v>
      </c>
      <c r="Q8" s="14" t="s">
        <v>39</v>
      </c>
      <c r="R8" s="86" t="s">
        <v>79</v>
      </c>
      <c r="S8" s="87" t="s">
        <v>80</v>
      </c>
      <c r="T8" s="87" t="s">
        <v>83</v>
      </c>
      <c r="U8" s="87" t="s">
        <v>84</v>
      </c>
      <c r="V8" s="87" t="s">
        <v>85</v>
      </c>
      <c r="W8" s="87" t="s">
        <v>86</v>
      </c>
      <c r="X8" s="13" t="s">
        <v>40</v>
      </c>
      <c r="Y8" s="14" t="s">
        <v>89</v>
      </c>
      <c r="Z8" s="86" t="s">
        <v>81</v>
      </c>
      <c r="AA8" s="87" t="s">
        <v>82</v>
      </c>
      <c r="AB8" s="87" t="s">
        <v>87</v>
      </c>
      <c r="AC8" s="88" t="s">
        <v>88</v>
      </c>
      <c r="AD8" s="88" t="s">
        <v>42</v>
      </c>
      <c r="AE8" s="89" t="s">
        <v>41</v>
      </c>
      <c r="AF8" s="20" t="s">
        <v>43</v>
      </c>
      <c r="AG8" s="21" t="s">
        <v>44</v>
      </c>
      <c r="AH8" s="22" t="s">
        <v>45</v>
      </c>
      <c r="AI8" s="23" t="s">
        <v>46</v>
      </c>
      <c r="AJ8" s="19" t="s">
        <v>47</v>
      </c>
      <c r="AK8" s="14" t="s">
        <v>48</v>
      </c>
      <c r="AL8" s="19" t="s">
        <v>49</v>
      </c>
      <c r="AM8" s="14" t="s">
        <v>50</v>
      </c>
      <c r="AN8" s="123"/>
      <c r="AO8" s="124"/>
      <c r="AP8" s="124"/>
      <c r="AQ8" s="124"/>
      <c r="AR8" s="124"/>
      <c r="AS8" s="117"/>
    </row>
    <row r="9" spans="1:54" ht="15.75" x14ac:dyDescent="0.25">
      <c r="A9" s="25">
        <v>1</v>
      </c>
      <c r="B9" s="74">
        <v>16.12</v>
      </c>
      <c r="C9" s="51">
        <f t="shared" ref="C9:C32" si="0">AK9-AE9</f>
        <v>4.7093621943621997</v>
      </c>
      <c r="D9" s="52">
        <f t="shared" ref="D9:D32" si="1">AM9-Y9</f>
        <v>24.538373460912595</v>
      </c>
      <c r="E9" s="59">
        <f t="shared" ref="E9:E32" si="2">(AG9+AI9)-Q9</f>
        <v>-13.127735655274794</v>
      </c>
      <c r="F9" s="76">
        <v>237.11</v>
      </c>
      <c r="G9" s="52">
        <f t="shared" ref="G9:G32" si="3">AJ9-AD9</f>
        <v>149.58903145077699</v>
      </c>
      <c r="H9" s="52">
        <f t="shared" ref="H9:H32" si="4">AL9-X9</f>
        <v>78.331899324789987</v>
      </c>
      <c r="I9" s="53">
        <f t="shared" ref="I9:I32" si="5">(AH9+AF9)-P9</f>
        <v>9.1890692244330321</v>
      </c>
      <c r="J9" s="58">
        <v>0</v>
      </c>
      <c r="K9" s="84">
        <v>19.91</v>
      </c>
      <c r="L9" s="67">
        <v>0</v>
      </c>
      <c r="M9" s="67">
        <v>0</v>
      </c>
      <c r="N9" s="67">
        <v>0</v>
      </c>
      <c r="O9" s="67">
        <v>0</v>
      </c>
      <c r="P9" s="72">
        <f>J9+L9+N9</f>
        <v>0</v>
      </c>
      <c r="Q9" s="82">
        <f>K9+M9+O9</f>
        <v>19.91</v>
      </c>
      <c r="R9" s="91">
        <v>0</v>
      </c>
      <c r="S9" s="84">
        <v>0</v>
      </c>
      <c r="T9" s="84">
        <v>0</v>
      </c>
      <c r="U9" s="84">
        <v>56.08</v>
      </c>
      <c r="V9" s="68">
        <v>0</v>
      </c>
      <c r="W9" s="90">
        <v>63.2</v>
      </c>
      <c r="X9" s="94">
        <f>R9+T9+V9</f>
        <v>0</v>
      </c>
      <c r="Y9" s="95">
        <f>S9+U9+W9</f>
        <v>119.28</v>
      </c>
      <c r="Z9" s="91">
        <v>0</v>
      </c>
      <c r="AA9" s="84">
        <v>0</v>
      </c>
      <c r="AB9" s="84">
        <v>0</v>
      </c>
      <c r="AC9" s="84">
        <v>73.58</v>
      </c>
      <c r="AD9" s="96">
        <f>Z9+AB9</f>
        <v>0</v>
      </c>
      <c r="AE9" s="52">
        <f>AA9+AC9</f>
        <v>73.58</v>
      </c>
      <c r="AF9" s="211">
        <v>0.18580981182795686</v>
      </c>
      <c r="AG9" s="212">
        <v>0.38345564516129038</v>
      </c>
      <c r="AH9" s="54">
        <f t="shared" ref="AH9:AH32" si="6">(F9+P9+X9+AD9)-(AJ9+AL9+AF9)</f>
        <v>9.0032594126050753</v>
      </c>
      <c r="AI9" s="63">
        <f t="shared" ref="AI9:AI32" si="7">(B9+Q9+Y9+AE9)-(AM9+AK9+AG9)</f>
        <v>6.3988086995639151</v>
      </c>
      <c r="AJ9" s="64">
        <v>149.58903145077699</v>
      </c>
      <c r="AK9" s="61">
        <v>78.289362194362198</v>
      </c>
      <c r="AL9" s="66">
        <v>78.331899324789987</v>
      </c>
      <c r="AM9" s="61">
        <v>143.8183734609126</v>
      </c>
      <c r="AS9" s="118"/>
      <c r="BA9" s="42"/>
      <c r="BB9" s="42"/>
    </row>
    <row r="10" spans="1:54" ht="15.75" x14ac:dyDescent="0.25">
      <c r="A10" s="25">
        <v>2</v>
      </c>
      <c r="B10" s="69">
        <v>11.28</v>
      </c>
      <c r="C10" s="51">
        <f t="shared" si="0"/>
        <v>4.7262501531755987</v>
      </c>
      <c r="D10" s="52">
        <f t="shared" si="1"/>
        <v>20.081830449847317</v>
      </c>
      <c r="E10" s="59">
        <f t="shared" si="2"/>
        <v>-13.528080603022918</v>
      </c>
      <c r="F10" s="68">
        <v>232.81</v>
      </c>
      <c r="G10" s="52">
        <f t="shared" si="3"/>
        <v>143.78102233496708</v>
      </c>
      <c r="H10" s="52">
        <f t="shared" si="4"/>
        <v>80.003305849306784</v>
      </c>
      <c r="I10" s="53">
        <f t="shared" si="5"/>
        <v>9.0256718157261187</v>
      </c>
      <c r="J10" s="58">
        <v>0</v>
      </c>
      <c r="K10" s="81">
        <v>20.16</v>
      </c>
      <c r="L10" s="67">
        <v>0</v>
      </c>
      <c r="M10" s="67">
        <v>0</v>
      </c>
      <c r="N10" s="67">
        <v>0</v>
      </c>
      <c r="O10" s="67">
        <v>0</v>
      </c>
      <c r="P10" s="72">
        <f t="shared" ref="P10:P32" si="8">J10+L10+N10</f>
        <v>0</v>
      </c>
      <c r="Q10" s="82">
        <f t="shared" ref="Q10:Q32" si="9">K10+M10+O10</f>
        <v>20.16</v>
      </c>
      <c r="R10" s="91">
        <v>0</v>
      </c>
      <c r="S10" s="84">
        <v>0</v>
      </c>
      <c r="T10" s="84">
        <v>0</v>
      </c>
      <c r="U10" s="84">
        <v>56.23</v>
      </c>
      <c r="V10" s="84">
        <v>0</v>
      </c>
      <c r="W10" s="84">
        <v>63.6</v>
      </c>
      <c r="X10" s="94">
        <f t="shared" ref="X10:X32" si="10">R10+T10+V10</f>
        <v>0</v>
      </c>
      <c r="Y10" s="95">
        <f t="shared" ref="Y10:Y32" si="11">S10+U10+W10</f>
        <v>119.83</v>
      </c>
      <c r="Z10" s="91">
        <v>0</v>
      </c>
      <c r="AA10" s="84">
        <v>0</v>
      </c>
      <c r="AB10" s="84">
        <v>0</v>
      </c>
      <c r="AC10" s="84">
        <v>72.25</v>
      </c>
      <c r="AD10" s="96">
        <f t="shared" ref="AD10:AD32" si="12">Z10+AB10</f>
        <v>0</v>
      </c>
      <c r="AE10" s="52">
        <f t="shared" ref="AE10:AE32" si="13">AA10+AC10</f>
        <v>72.25</v>
      </c>
      <c r="AF10" s="213">
        <v>0.18580981182795686</v>
      </c>
      <c r="AG10" s="214">
        <v>0.38345564516129038</v>
      </c>
      <c r="AH10" s="54">
        <f t="shared" si="6"/>
        <v>8.8398620038981619</v>
      </c>
      <c r="AI10" s="63">
        <f t="shared" si="7"/>
        <v>6.2484637518157911</v>
      </c>
      <c r="AJ10" s="64">
        <v>143.78102233496708</v>
      </c>
      <c r="AK10" s="61">
        <v>76.976250153175599</v>
      </c>
      <c r="AL10" s="66">
        <v>80.003305849306784</v>
      </c>
      <c r="AM10" s="61">
        <v>139.91183044984732</v>
      </c>
      <c r="AS10" s="118"/>
      <c r="BA10" s="42"/>
      <c r="BB10" s="42"/>
    </row>
    <row r="11" spans="1:54" ht="15" customHeight="1" x14ac:dyDescent="0.25">
      <c r="A11" s="25">
        <v>3</v>
      </c>
      <c r="B11" s="69">
        <v>12.65</v>
      </c>
      <c r="C11" s="51">
        <f t="shared" si="0"/>
        <v>4.0321070612251475</v>
      </c>
      <c r="D11" s="52">
        <f t="shared" si="1"/>
        <v>21.928012305106463</v>
      </c>
      <c r="E11" s="59">
        <f t="shared" si="2"/>
        <v>-13.310119366331627</v>
      </c>
      <c r="F11" s="68">
        <v>222.4</v>
      </c>
      <c r="G11" s="52">
        <f t="shared" si="3"/>
        <v>141.31497714879163</v>
      </c>
      <c r="H11" s="52">
        <f t="shared" si="4"/>
        <v>72.454924346863777</v>
      </c>
      <c r="I11" s="53">
        <f t="shared" si="5"/>
        <v>8.630098504344593</v>
      </c>
      <c r="J11" s="58">
        <v>0</v>
      </c>
      <c r="K11" s="81">
        <v>19.93</v>
      </c>
      <c r="L11" s="67">
        <v>0</v>
      </c>
      <c r="M11" s="67">
        <v>0</v>
      </c>
      <c r="N11" s="67">
        <v>0</v>
      </c>
      <c r="O11" s="67">
        <v>0</v>
      </c>
      <c r="P11" s="72">
        <f t="shared" si="8"/>
        <v>0</v>
      </c>
      <c r="Q11" s="82">
        <f t="shared" si="9"/>
        <v>19.93</v>
      </c>
      <c r="R11" s="91">
        <v>0</v>
      </c>
      <c r="S11" s="84">
        <v>0</v>
      </c>
      <c r="T11" s="84">
        <v>0</v>
      </c>
      <c r="U11" s="84">
        <v>55.99</v>
      </c>
      <c r="V11" s="84">
        <v>0</v>
      </c>
      <c r="W11" s="84">
        <v>62.43</v>
      </c>
      <c r="X11" s="94">
        <f t="shared" si="10"/>
        <v>0</v>
      </c>
      <c r="Y11" s="95">
        <f t="shared" si="11"/>
        <v>118.42</v>
      </c>
      <c r="Z11" s="91">
        <v>0</v>
      </c>
      <c r="AA11" s="84">
        <v>0</v>
      </c>
      <c r="AB11" s="84">
        <v>0</v>
      </c>
      <c r="AC11" s="84">
        <v>72.09</v>
      </c>
      <c r="AD11" s="96">
        <f t="shared" si="12"/>
        <v>0</v>
      </c>
      <c r="AE11" s="52">
        <f t="shared" si="13"/>
        <v>72.09</v>
      </c>
      <c r="AF11" s="213">
        <v>0.18580981182795686</v>
      </c>
      <c r="AG11" s="214">
        <v>0.38345564516129038</v>
      </c>
      <c r="AH11" s="54">
        <f t="shared" si="6"/>
        <v>8.4442886925166363</v>
      </c>
      <c r="AI11" s="63">
        <f t="shared" si="7"/>
        <v>6.2364249885070819</v>
      </c>
      <c r="AJ11" s="64">
        <v>141.31497714879163</v>
      </c>
      <c r="AK11" s="61">
        <v>76.122107061225151</v>
      </c>
      <c r="AL11" s="66">
        <v>72.454924346863777</v>
      </c>
      <c r="AM11" s="61">
        <v>140.34801230510647</v>
      </c>
      <c r="AS11" s="118"/>
      <c r="BA11" s="42"/>
      <c r="BB11" s="42"/>
    </row>
    <row r="12" spans="1:54" ht="15" customHeight="1" x14ac:dyDescent="0.25">
      <c r="A12" s="25">
        <v>4</v>
      </c>
      <c r="B12" s="69">
        <v>10.33</v>
      </c>
      <c r="C12" s="51">
        <f t="shared" si="0"/>
        <v>0.42373220739609962</v>
      </c>
      <c r="D12" s="52">
        <f t="shared" si="1"/>
        <v>23.24326438064324</v>
      </c>
      <c r="E12" s="59">
        <f t="shared" si="2"/>
        <v>-13.336996588039362</v>
      </c>
      <c r="F12" s="68">
        <v>218.87</v>
      </c>
      <c r="G12" s="52">
        <f t="shared" si="3"/>
        <v>139.88090605266547</v>
      </c>
      <c r="H12" s="52">
        <f t="shared" si="4"/>
        <v>70.493133030320095</v>
      </c>
      <c r="I12" s="53">
        <f t="shared" si="5"/>
        <v>8.4959609170144201</v>
      </c>
      <c r="J12" s="58">
        <v>0</v>
      </c>
      <c r="K12" s="81">
        <v>19.93</v>
      </c>
      <c r="L12" s="67">
        <v>0</v>
      </c>
      <c r="M12" s="67">
        <v>0</v>
      </c>
      <c r="N12" s="67">
        <v>0</v>
      </c>
      <c r="O12" s="67">
        <v>0</v>
      </c>
      <c r="P12" s="72">
        <f t="shared" si="8"/>
        <v>0</v>
      </c>
      <c r="Q12" s="82">
        <f t="shared" si="9"/>
        <v>19.93</v>
      </c>
      <c r="R12" s="91">
        <v>0</v>
      </c>
      <c r="S12" s="84">
        <v>0</v>
      </c>
      <c r="T12" s="84">
        <v>0</v>
      </c>
      <c r="U12" s="84">
        <v>55.94</v>
      </c>
      <c r="V12" s="84">
        <v>0</v>
      </c>
      <c r="W12" s="84">
        <v>63.9</v>
      </c>
      <c r="X12" s="94">
        <f t="shared" si="10"/>
        <v>0</v>
      </c>
      <c r="Y12" s="95">
        <f t="shared" si="11"/>
        <v>119.84</v>
      </c>
      <c r="Z12" s="91">
        <v>0</v>
      </c>
      <c r="AA12" s="84">
        <v>0</v>
      </c>
      <c r="AB12" s="84">
        <v>0</v>
      </c>
      <c r="AC12" s="84">
        <v>72.03</v>
      </c>
      <c r="AD12" s="96">
        <f t="shared" si="12"/>
        <v>0</v>
      </c>
      <c r="AE12" s="52">
        <f t="shared" si="13"/>
        <v>72.03</v>
      </c>
      <c r="AF12" s="213">
        <v>0.18580981182795686</v>
      </c>
      <c r="AG12" s="214">
        <v>0.38345564516129038</v>
      </c>
      <c r="AH12" s="54">
        <f t="shared" si="6"/>
        <v>8.3101511051864634</v>
      </c>
      <c r="AI12" s="63">
        <f t="shared" si="7"/>
        <v>6.2095477667993464</v>
      </c>
      <c r="AJ12" s="64">
        <v>139.88090605266547</v>
      </c>
      <c r="AK12" s="61">
        <v>72.453732207396101</v>
      </c>
      <c r="AL12" s="66">
        <v>70.493133030320095</v>
      </c>
      <c r="AM12" s="61">
        <v>143.08326438064324</v>
      </c>
      <c r="AS12" s="118"/>
      <c r="BA12" s="42"/>
      <c r="BB12" s="42"/>
    </row>
    <row r="13" spans="1:54" ht="15.75" x14ac:dyDescent="0.25">
      <c r="A13" s="25">
        <v>5</v>
      </c>
      <c r="B13" s="69">
        <v>20.190000000000001</v>
      </c>
      <c r="C13" s="51">
        <f t="shared" si="0"/>
        <v>-0.96437272867699164</v>
      </c>
      <c r="D13" s="52">
        <f t="shared" si="1"/>
        <v>34.630593443080016</v>
      </c>
      <c r="E13" s="59">
        <f t="shared" si="2"/>
        <v>-13.476220714403027</v>
      </c>
      <c r="F13" s="68">
        <v>224.18</v>
      </c>
      <c r="G13" s="52">
        <f t="shared" si="3"/>
        <v>142.11371459425905</v>
      </c>
      <c r="H13" s="52">
        <f t="shared" si="4"/>
        <v>73.36854808914299</v>
      </c>
      <c r="I13" s="53">
        <f t="shared" si="5"/>
        <v>8.6977373165979568</v>
      </c>
      <c r="J13" s="58">
        <v>0</v>
      </c>
      <c r="K13" s="81">
        <v>19.920000000000002</v>
      </c>
      <c r="L13" s="67">
        <v>0</v>
      </c>
      <c r="M13" s="67">
        <v>0</v>
      </c>
      <c r="N13" s="67">
        <v>0</v>
      </c>
      <c r="O13" s="67">
        <v>0</v>
      </c>
      <c r="P13" s="72">
        <f t="shared" si="8"/>
        <v>0</v>
      </c>
      <c r="Q13" s="82">
        <f t="shared" si="9"/>
        <v>19.920000000000002</v>
      </c>
      <c r="R13" s="91">
        <v>0</v>
      </c>
      <c r="S13" s="84">
        <v>0</v>
      </c>
      <c r="T13" s="84">
        <v>0</v>
      </c>
      <c r="U13" s="84">
        <v>41.12</v>
      </c>
      <c r="V13" s="84">
        <v>0</v>
      </c>
      <c r="W13" s="84">
        <v>63.95</v>
      </c>
      <c r="X13" s="94">
        <f t="shared" si="10"/>
        <v>0</v>
      </c>
      <c r="Y13" s="95">
        <f t="shared" si="11"/>
        <v>105.07</v>
      </c>
      <c r="Z13" s="91">
        <v>0</v>
      </c>
      <c r="AA13" s="84">
        <v>0</v>
      </c>
      <c r="AB13" s="84">
        <v>0</v>
      </c>
      <c r="AC13" s="84">
        <v>71.62</v>
      </c>
      <c r="AD13" s="96">
        <f t="shared" si="12"/>
        <v>0</v>
      </c>
      <c r="AE13" s="52">
        <f t="shared" si="13"/>
        <v>71.62</v>
      </c>
      <c r="AF13" s="213">
        <v>0.18580981182795686</v>
      </c>
      <c r="AG13" s="214">
        <v>0.38345564516129038</v>
      </c>
      <c r="AH13" s="54">
        <f t="shared" si="6"/>
        <v>8.51192750477</v>
      </c>
      <c r="AI13" s="63">
        <f t="shared" si="7"/>
        <v>6.0603236404356835</v>
      </c>
      <c r="AJ13" s="64">
        <v>142.11371459425905</v>
      </c>
      <c r="AK13" s="61">
        <v>70.655627271323013</v>
      </c>
      <c r="AL13" s="66">
        <v>73.36854808914299</v>
      </c>
      <c r="AM13" s="61">
        <v>139.70059344308001</v>
      </c>
      <c r="AS13" s="118"/>
      <c r="BA13" s="42"/>
      <c r="BB13" s="42"/>
    </row>
    <row r="14" spans="1:54" ht="15.75" customHeight="1" x14ac:dyDescent="0.25">
      <c r="A14" s="25">
        <v>6</v>
      </c>
      <c r="B14" s="69">
        <v>21.7</v>
      </c>
      <c r="C14" s="51">
        <f t="shared" si="0"/>
        <v>-1.0630654457544182</v>
      </c>
      <c r="D14" s="52">
        <f t="shared" si="1"/>
        <v>36.216135100466644</v>
      </c>
      <c r="E14" s="59">
        <f t="shared" si="2"/>
        <v>-13.453069654712248</v>
      </c>
      <c r="F14" s="68">
        <v>226.28</v>
      </c>
      <c r="G14" s="52">
        <f t="shared" si="3"/>
        <v>136.07859826534798</v>
      </c>
      <c r="H14" s="52">
        <f t="shared" si="4"/>
        <v>81.409806035288611</v>
      </c>
      <c r="I14" s="53">
        <f t="shared" si="5"/>
        <v>8.7915956993633895</v>
      </c>
      <c r="J14" s="58">
        <v>0</v>
      </c>
      <c r="K14" s="81">
        <v>19.98</v>
      </c>
      <c r="L14" s="67">
        <v>0</v>
      </c>
      <c r="M14" s="67">
        <v>0</v>
      </c>
      <c r="N14" s="67">
        <v>0</v>
      </c>
      <c r="O14" s="67">
        <v>0</v>
      </c>
      <c r="P14" s="72">
        <f t="shared" si="8"/>
        <v>0</v>
      </c>
      <c r="Q14" s="82">
        <f t="shared" si="9"/>
        <v>19.98</v>
      </c>
      <c r="R14" s="91">
        <v>0.37</v>
      </c>
      <c r="S14" s="84">
        <v>0</v>
      </c>
      <c r="T14" s="84">
        <v>0</v>
      </c>
      <c r="U14" s="84">
        <v>41.33</v>
      </c>
      <c r="V14" s="84">
        <v>0</v>
      </c>
      <c r="W14" s="84">
        <v>63.72</v>
      </c>
      <c r="X14" s="94">
        <f t="shared" si="10"/>
        <v>0.37</v>
      </c>
      <c r="Y14" s="95">
        <f t="shared" si="11"/>
        <v>105.05</v>
      </c>
      <c r="Z14" s="91">
        <v>0</v>
      </c>
      <c r="AA14" s="84">
        <v>0</v>
      </c>
      <c r="AB14" s="84">
        <v>0</v>
      </c>
      <c r="AC14" s="84">
        <v>73.040000000000006</v>
      </c>
      <c r="AD14" s="96">
        <f t="shared" si="12"/>
        <v>0</v>
      </c>
      <c r="AE14" s="52">
        <f t="shared" si="13"/>
        <v>73.040000000000006</v>
      </c>
      <c r="AF14" s="213">
        <v>0.18580981182795686</v>
      </c>
      <c r="AG14" s="214">
        <v>0.38345564516129038</v>
      </c>
      <c r="AH14" s="54">
        <f t="shared" si="6"/>
        <v>8.6057858875354327</v>
      </c>
      <c r="AI14" s="63">
        <f t="shared" si="7"/>
        <v>6.1434747001264611</v>
      </c>
      <c r="AJ14" s="64">
        <v>136.07859826534798</v>
      </c>
      <c r="AK14" s="61">
        <v>71.976934554245588</v>
      </c>
      <c r="AL14" s="66">
        <v>81.779806035288615</v>
      </c>
      <c r="AM14" s="61">
        <v>141.26613510046664</v>
      </c>
      <c r="AS14" s="118"/>
      <c r="BA14" s="42"/>
      <c r="BB14" s="42"/>
    </row>
    <row r="15" spans="1:54" ht="15.75" x14ac:dyDescent="0.25">
      <c r="A15" s="25">
        <v>7</v>
      </c>
      <c r="B15" s="69">
        <v>18.940000000000001</v>
      </c>
      <c r="C15" s="51">
        <f t="shared" si="0"/>
        <v>4.4158805878013254</v>
      </c>
      <c r="D15" s="52">
        <f t="shared" si="1"/>
        <v>28.084697461067435</v>
      </c>
      <c r="E15" s="59">
        <f t="shared" si="2"/>
        <v>-13.560578048868745</v>
      </c>
      <c r="F15" s="68">
        <v>207.1</v>
      </c>
      <c r="G15" s="52">
        <f t="shared" si="3"/>
        <v>133.96665577700273</v>
      </c>
      <c r="H15" s="52">
        <f t="shared" si="4"/>
        <v>64.947457419130728</v>
      </c>
      <c r="I15" s="53">
        <f t="shared" si="5"/>
        <v>8.1858868038665289</v>
      </c>
      <c r="J15" s="58">
        <v>0</v>
      </c>
      <c r="K15" s="81">
        <v>19.98</v>
      </c>
      <c r="L15" s="67">
        <v>0</v>
      </c>
      <c r="M15" s="67">
        <v>0</v>
      </c>
      <c r="N15" s="67">
        <v>0</v>
      </c>
      <c r="O15" s="67">
        <v>0</v>
      </c>
      <c r="P15" s="72">
        <f t="shared" si="8"/>
        <v>0</v>
      </c>
      <c r="Q15" s="82">
        <f t="shared" si="9"/>
        <v>19.98</v>
      </c>
      <c r="R15" s="91">
        <v>2.41</v>
      </c>
      <c r="S15" s="84">
        <v>0</v>
      </c>
      <c r="T15" s="84">
        <v>0</v>
      </c>
      <c r="U15" s="84">
        <v>41.7</v>
      </c>
      <c r="V15" s="84">
        <v>0</v>
      </c>
      <c r="W15" s="84">
        <v>64.2</v>
      </c>
      <c r="X15" s="94">
        <f t="shared" si="10"/>
        <v>2.41</v>
      </c>
      <c r="Y15" s="95">
        <f t="shared" si="11"/>
        <v>105.9</v>
      </c>
      <c r="Z15" s="91">
        <v>1.2</v>
      </c>
      <c r="AA15" s="84">
        <v>0</v>
      </c>
      <c r="AB15" s="84">
        <v>0</v>
      </c>
      <c r="AC15" s="84">
        <v>71.11</v>
      </c>
      <c r="AD15" s="96">
        <f t="shared" si="12"/>
        <v>1.2</v>
      </c>
      <c r="AE15" s="52">
        <f t="shared" si="13"/>
        <v>71.11</v>
      </c>
      <c r="AF15" s="213">
        <v>0.18580981182795686</v>
      </c>
      <c r="AG15" s="214">
        <v>0.38345564516129038</v>
      </c>
      <c r="AH15" s="54">
        <f t="shared" si="6"/>
        <v>8.0000769920385721</v>
      </c>
      <c r="AI15" s="63">
        <f t="shared" si="7"/>
        <v>6.0359663059699642</v>
      </c>
      <c r="AJ15" s="64">
        <v>135.16665577700272</v>
      </c>
      <c r="AK15" s="61">
        <v>75.525880587801325</v>
      </c>
      <c r="AL15" s="66">
        <v>67.357457419130725</v>
      </c>
      <c r="AM15" s="61">
        <v>133.98469746106744</v>
      </c>
      <c r="AS15" s="118"/>
      <c r="BA15" s="42"/>
      <c r="BB15" s="42"/>
    </row>
    <row r="16" spans="1:54" ht="15.75" x14ac:dyDescent="0.25">
      <c r="A16" s="25">
        <v>8</v>
      </c>
      <c r="B16" s="69">
        <v>50.08</v>
      </c>
      <c r="C16" s="51">
        <f t="shared" si="0"/>
        <v>13.216019900185145</v>
      </c>
      <c r="D16" s="52">
        <f t="shared" si="1"/>
        <v>49.572040224226171</v>
      </c>
      <c r="E16" s="59">
        <f t="shared" si="2"/>
        <v>-12.708060124411315</v>
      </c>
      <c r="F16" s="68">
        <v>215.74</v>
      </c>
      <c r="G16" s="52">
        <f t="shared" si="3"/>
        <v>149.98838782845471</v>
      </c>
      <c r="H16" s="52">
        <f t="shared" si="4"/>
        <v>56.474384306519397</v>
      </c>
      <c r="I16" s="53">
        <f t="shared" si="5"/>
        <v>9.2772278650258979</v>
      </c>
      <c r="J16" s="58">
        <v>0</v>
      </c>
      <c r="K16" s="81">
        <v>19.98</v>
      </c>
      <c r="L16" s="67">
        <v>0</v>
      </c>
      <c r="M16" s="67">
        <v>0</v>
      </c>
      <c r="N16" s="67">
        <v>0</v>
      </c>
      <c r="O16" s="67">
        <v>0</v>
      </c>
      <c r="P16" s="72">
        <f t="shared" si="8"/>
        <v>0</v>
      </c>
      <c r="Q16" s="82">
        <f t="shared" si="9"/>
        <v>19.98</v>
      </c>
      <c r="R16" s="91">
        <v>18.09</v>
      </c>
      <c r="S16" s="84">
        <v>0</v>
      </c>
      <c r="T16" s="84">
        <v>0</v>
      </c>
      <c r="U16" s="84">
        <v>41.7</v>
      </c>
      <c r="V16" s="84">
        <v>0</v>
      </c>
      <c r="W16" s="84">
        <v>63.53</v>
      </c>
      <c r="X16" s="94">
        <f t="shared" si="10"/>
        <v>18.09</v>
      </c>
      <c r="Y16" s="95">
        <f t="shared" si="11"/>
        <v>105.23</v>
      </c>
      <c r="Z16" s="91">
        <v>5.6</v>
      </c>
      <c r="AA16" s="84">
        <v>0</v>
      </c>
      <c r="AB16" s="84">
        <v>0</v>
      </c>
      <c r="AC16" s="84">
        <v>71.09</v>
      </c>
      <c r="AD16" s="96">
        <f t="shared" si="12"/>
        <v>5.6</v>
      </c>
      <c r="AE16" s="52">
        <f t="shared" si="13"/>
        <v>71.09</v>
      </c>
      <c r="AF16" s="213">
        <v>0.18580981182795686</v>
      </c>
      <c r="AG16" s="214">
        <v>0.38345564516129038</v>
      </c>
      <c r="AH16" s="54">
        <f t="shared" si="6"/>
        <v>9.0914180531979412</v>
      </c>
      <c r="AI16" s="63">
        <f t="shared" si="7"/>
        <v>6.8884842304273946</v>
      </c>
      <c r="AJ16" s="64">
        <v>155.5883878284547</v>
      </c>
      <c r="AK16" s="61">
        <v>84.306019900185149</v>
      </c>
      <c r="AL16" s="66">
        <v>74.564384306519401</v>
      </c>
      <c r="AM16" s="61">
        <v>154.80204022422618</v>
      </c>
      <c r="AS16" s="118"/>
      <c r="BA16" s="42"/>
      <c r="BB16" s="42"/>
    </row>
    <row r="17" spans="1:54" ht="15.75" x14ac:dyDescent="0.25">
      <c r="A17" s="25">
        <v>9</v>
      </c>
      <c r="B17" s="69">
        <v>42.77</v>
      </c>
      <c r="C17" s="51">
        <f t="shared" si="0"/>
        <v>-4.9287755337611827</v>
      </c>
      <c r="D17" s="52">
        <f t="shared" si="1"/>
        <v>59.8302390995797</v>
      </c>
      <c r="E17" s="59">
        <f t="shared" si="2"/>
        <v>-12.1314635658185</v>
      </c>
      <c r="F17" s="68">
        <v>234.69</v>
      </c>
      <c r="G17" s="52">
        <f t="shared" si="3"/>
        <v>157.87847988333209</v>
      </c>
      <c r="H17" s="52">
        <f t="shared" si="4"/>
        <v>66.443707121557807</v>
      </c>
      <c r="I17" s="53">
        <f t="shared" si="5"/>
        <v>10.367812995110134</v>
      </c>
      <c r="J17" s="58">
        <v>0</v>
      </c>
      <c r="K17" s="81">
        <v>19.96</v>
      </c>
      <c r="L17" s="67">
        <v>0</v>
      </c>
      <c r="M17" s="67">
        <v>0</v>
      </c>
      <c r="N17" s="67">
        <v>0</v>
      </c>
      <c r="O17" s="67">
        <v>0</v>
      </c>
      <c r="P17" s="72">
        <f t="shared" si="8"/>
        <v>0</v>
      </c>
      <c r="Q17" s="82">
        <f t="shared" si="9"/>
        <v>19.96</v>
      </c>
      <c r="R17" s="91">
        <v>18.739999999999998</v>
      </c>
      <c r="S17" s="84">
        <v>0</v>
      </c>
      <c r="T17" s="84">
        <v>0</v>
      </c>
      <c r="U17" s="84">
        <v>45.23</v>
      </c>
      <c r="V17" s="84">
        <v>0</v>
      </c>
      <c r="W17" s="84">
        <v>62.3</v>
      </c>
      <c r="X17" s="94">
        <f t="shared" si="10"/>
        <v>18.739999999999998</v>
      </c>
      <c r="Y17" s="95">
        <f t="shared" si="11"/>
        <v>107.53</v>
      </c>
      <c r="Z17" s="91">
        <v>14.7</v>
      </c>
      <c r="AA17" s="84">
        <v>0</v>
      </c>
      <c r="AB17" s="84">
        <v>0</v>
      </c>
      <c r="AC17" s="84">
        <v>96</v>
      </c>
      <c r="AD17" s="96">
        <f t="shared" si="12"/>
        <v>14.7</v>
      </c>
      <c r="AE17" s="52">
        <f t="shared" si="13"/>
        <v>96</v>
      </c>
      <c r="AF17" s="213">
        <v>0.18580981182795686</v>
      </c>
      <c r="AG17" s="214">
        <v>0.38345564516129038</v>
      </c>
      <c r="AH17" s="54">
        <f t="shared" si="6"/>
        <v>10.182003183282177</v>
      </c>
      <c r="AI17" s="63">
        <f t="shared" si="7"/>
        <v>7.44508078902021</v>
      </c>
      <c r="AJ17" s="64">
        <v>172.57847988333208</v>
      </c>
      <c r="AK17" s="61">
        <v>91.071224466238817</v>
      </c>
      <c r="AL17" s="66">
        <v>85.183707121557802</v>
      </c>
      <c r="AM17" s="61">
        <v>167.3602390995797</v>
      </c>
      <c r="AS17" s="118"/>
      <c r="BA17" s="42"/>
      <c r="BB17" s="42"/>
    </row>
    <row r="18" spans="1:54" ht="15.75" x14ac:dyDescent="0.25">
      <c r="A18" s="25">
        <v>10</v>
      </c>
      <c r="B18" s="69">
        <v>30.36</v>
      </c>
      <c r="C18" s="51">
        <f t="shared" si="0"/>
        <v>2.2944612108404385</v>
      </c>
      <c r="D18" s="52">
        <f t="shared" si="1"/>
        <v>40.274392995656171</v>
      </c>
      <c r="E18" s="59">
        <f t="shared" si="2"/>
        <v>-12.208854206496628</v>
      </c>
      <c r="F18" s="68">
        <v>199.96</v>
      </c>
      <c r="G18" s="52">
        <f t="shared" si="3"/>
        <v>143.84379590029073</v>
      </c>
      <c r="H18" s="52">
        <f t="shared" si="4"/>
        <v>46.802876783758812</v>
      </c>
      <c r="I18" s="53">
        <f t="shared" si="5"/>
        <v>9.3133273159504508</v>
      </c>
      <c r="J18" s="58">
        <v>0</v>
      </c>
      <c r="K18" s="81">
        <v>19.91</v>
      </c>
      <c r="L18" s="67">
        <v>0</v>
      </c>
      <c r="M18" s="67">
        <v>0</v>
      </c>
      <c r="N18" s="67">
        <v>0</v>
      </c>
      <c r="O18" s="67">
        <v>0</v>
      </c>
      <c r="P18" s="72">
        <f t="shared" si="8"/>
        <v>0</v>
      </c>
      <c r="Q18" s="82">
        <f t="shared" si="9"/>
        <v>19.91</v>
      </c>
      <c r="R18" s="91">
        <v>25.82</v>
      </c>
      <c r="S18" s="84">
        <v>0</v>
      </c>
      <c r="T18" s="84">
        <v>0</v>
      </c>
      <c r="U18" s="84">
        <v>56.19</v>
      </c>
      <c r="V18" s="84">
        <v>0</v>
      </c>
      <c r="W18" s="84">
        <v>62.37</v>
      </c>
      <c r="X18" s="94">
        <f t="shared" si="10"/>
        <v>25.82</v>
      </c>
      <c r="Y18" s="95">
        <f t="shared" si="11"/>
        <v>118.56</v>
      </c>
      <c r="Z18" s="91">
        <v>14.6</v>
      </c>
      <c r="AA18" s="84">
        <v>0</v>
      </c>
      <c r="AB18" s="84">
        <v>0</v>
      </c>
      <c r="AC18" s="84">
        <v>92.88</v>
      </c>
      <c r="AD18" s="96">
        <f t="shared" si="12"/>
        <v>14.6</v>
      </c>
      <c r="AE18" s="52">
        <f t="shared" si="13"/>
        <v>92.88</v>
      </c>
      <c r="AF18" s="213">
        <v>0.18580981182795686</v>
      </c>
      <c r="AG18" s="214">
        <v>0.38345564516129038</v>
      </c>
      <c r="AH18" s="54">
        <f t="shared" si="6"/>
        <v>9.1275175041224941</v>
      </c>
      <c r="AI18" s="63">
        <f t="shared" si="7"/>
        <v>7.3176901483420806</v>
      </c>
      <c r="AJ18" s="64">
        <v>158.44379590029072</v>
      </c>
      <c r="AK18" s="61">
        <v>95.174461210840434</v>
      </c>
      <c r="AL18" s="66">
        <v>72.622876783758812</v>
      </c>
      <c r="AM18" s="61">
        <v>158.83439299565617</v>
      </c>
      <c r="AS18" s="118"/>
      <c r="BA18" s="42"/>
      <c r="BB18" s="42"/>
    </row>
    <row r="19" spans="1:54" ht="15.75" x14ac:dyDescent="0.25">
      <c r="A19" s="25">
        <v>11</v>
      </c>
      <c r="B19" s="69">
        <v>35.979999999999997</v>
      </c>
      <c r="C19" s="51">
        <f t="shared" si="0"/>
        <v>0.67763852880523245</v>
      </c>
      <c r="D19" s="52">
        <f t="shared" si="1"/>
        <v>47.678304713331784</v>
      </c>
      <c r="E19" s="59">
        <f t="shared" si="2"/>
        <v>-12.375943242137065</v>
      </c>
      <c r="F19" s="68">
        <v>195.54</v>
      </c>
      <c r="G19" s="52">
        <f t="shared" si="3"/>
        <v>139.15395621842356</v>
      </c>
      <c r="H19" s="52">
        <f t="shared" si="4"/>
        <v>47.114515829455527</v>
      </c>
      <c r="I19" s="53">
        <f t="shared" si="5"/>
        <v>9.2715279521209109</v>
      </c>
      <c r="J19" s="58">
        <v>0</v>
      </c>
      <c r="K19" s="81">
        <v>20.2</v>
      </c>
      <c r="L19" s="67">
        <v>0</v>
      </c>
      <c r="M19" s="67">
        <v>0</v>
      </c>
      <c r="N19" s="67">
        <v>0</v>
      </c>
      <c r="O19" s="67">
        <v>0</v>
      </c>
      <c r="P19" s="72">
        <f t="shared" si="8"/>
        <v>0</v>
      </c>
      <c r="Q19" s="82">
        <f t="shared" si="9"/>
        <v>20.2</v>
      </c>
      <c r="R19" s="91">
        <v>34.64</v>
      </c>
      <c r="S19" s="84">
        <v>0</v>
      </c>
      <c r="T19" s="84">
        <v>0</v>
      </c>
      <c r="U19" s="84">
        <v>55.46</v>
      </c>
      <c r="V19" s="84">
        <v>0</v>
      </c>
      <c r="W19" s="84">
        <v>61.64</v>
      </c>
      <c r="X19" s="94">
        <f t="shared" si="10"/>
        <v>34.64</v>
      </c>
      <c r="Y19" s="95">
        <f t="shared" si="11"/>
        <v>117.1</v>
      </c>
      <c r="Z19" s="91">
        <v>9.1</v>
      </c>
      <c r="AA19" s="84">
        <v>0</v>
      </c>
      <c r="AB19" s="84">
        <v>0</v>
      </c>
      <c r="AC19" s="84">
        <v>92.82</v>
      </c>
      <c r="AD19" s="96">
        <f t="shared" si="12"/>
        <v>9.1</v>
      </c>
      <c r="AE19" s="52">
        <f t="shared" si="13"/>
        <v>92.82</v>
      </c>
      <c r="AF19" s="213">
        <v>0.18580981182795686</v>
      </c>
      <c r="AG19" s="214">
        <v>0.38345564516129038</v>
      </c>
      <c r="AH19" s="54">
        <f t="shared" si="6"/>
        <v>9.0857181402929541</v>
      </c>
      <c r="AI19" s="63">
        <f t="shared" si="7"/>
        <v>7.4406011127016427</v>
      </c>
      <c r="AJ19" s="64">
        <v>148.25395621842355</v>
      </c>
      <c r="AK19" s="61">
        <v>93.497638528805226</v>
      </c>
      <c r="AL19" s="66">
        <v>81.754515829455528</v>
      </c>
      <c r="AM19" s="61">
        <v>164.77830471333178</v>
      </c>
      <c r="AS19" s="118"/>
      <c r="BA19" s="42"/>
      <c r="BB19" s="42"/>
    </row>
    <row r="20" spans="1:54" ht="15.75" x14ac:dyDescent="0.25">
      <c r="A20" s="25">
        <v>12</v>
      </c>
      <c r="B20" s="69">
        <v>50.03</v>
      </c>
      <c r="C20" s="51">
        <f t="shared" si="0"/>
        <v>1.4508705788738041</v>
      </c>
      <c r="D20" s="52">
        <f t="shared" si="1"/>
        <v>60.866192582281883</v>
      </c>
      <c r="E20" s="59">
        <f t="shared" si="2"/>
        <v>-12.287063161155672</v>
      </c>
      <c r="F20" s="68">
        <v>193.25</v>
      </c>
      <c r="G20" s="52">
        <f t="shared" si="3"/>
        <v>133.27230556413016</v>
      </c>
      <c r="H20" s="52">
        <f t="shared" si="4"/>
        <v>50.502109535171577</v>
      </c>
      <c r="I20" s="53">
        <f t="shared" si="5"/>
        <v>9.4755849006982285</v>
      </c>
      <c r="J20" s="58">
        <v>0</v>
      </c>
      <c r="K20" s="81">
        <v>20.11</v>
      </c>
      <c r="L20" s="67">
        <v>0</v>
      </c>
      <c r="M20" s="67">
        <v>0</v>
      </c>
      <c r="N20" s="67">
        <v>0</v>
      </c>
      <c r="O20" s="67">
        <v>0</v>
      </c>
      <c r="P20" s="72">
        <f t="shared" si="8"/>
        <v>0</v>
      </c>
      <c r="Q20" s="82">
        <f t="shared" si="9"/>
        <v>20.11</v>
      </c>
      <c r="R20" s="91">
        <v>31.1</v>
      </c>
      <c r="S20" s="84">
        <v>0</v>
      </c>
      <c r="T20" s="84">
        <v>0</v>
      </c>
      <c r="U20" s="84">
        <v>39.81</v>
      </c>
      <c r="V20" s="84">
        <v>0</v>
      </c>
      <c r="W20" s="84">
        <v>62.19</v>
      </c>
      <c r="X20" s="94">
        <f t="shared" si="10"/>
        <v>31.1</v>
      </c>
      <c r="Y20" s="95">
        <f t="shared" si="11"/>
        <v>102</v>
      </c>
      <c r="Z20" s="91">
        <v>20.3</v>
      </c>
      <c r="AA20" s="84">
        <v>0</v>
      </c>
      <c r="AB20" s="84">
        <v>0</v>
      </c>
      <c r="AC20" s="84">
        <v>93.92</v>
      </c>
      <c r="AD20" s="96">
        <f t="shared" si="12"/>
        <v>20.3</v>
      </c>
      <c r="AE20" s="52">
        <f t="shared" si="13"/>
        <v>93.92</v>
      </c>
      <c r="AF20" s="213">
        <v>0.18580981182795686</v>
      </c>
      <c r="AG20" s="214">
        <v>0.38345564516129038</v>
      </c>
      <c r="AH20" s="54">
        <f t="shared" si="6"/>
        <v>9.2897750888702717</v>
      </c>
      <c r="AI20" s="63">
        <f t="shared" si="7"/>
        <v>7.4394811936830365</v>
      </c>
      <c r="AJ20" s="64">
        <v>153.57230556413018</v>
      </c>
      <c r="AK20" s="61">
        <v>95.370870578873806</v>
      </c>
      <c r="AL20" s="66">
        <v>81.602109535171579</v>
      </c>
      <c r="AM20" s="61">
        <v>162.86619258228188</v>
      </c>
      <c r="AS20" s="118"/>
      <c r="BA20" s="42"/>
      <c r="BB20" s="42"/>
    </row>
    <row r="21" spans="1:54" ht="15.75" x14ac:dyDescent="0.25">
      <c r="A21" s="25">
        <v>13</v>
      </c>
      <c r="B21" s="69">
        <v>65.36</v>
      </c>
      <c r="C21" s="51">
        <f t="shared" si="0"/>
        <v>12.651303060106585</v>
      </c>
      <c r="D21" s="52">
        <f t="shared" si="1"/>
        <v>64.557212745654141</v>
      </c>
      <c r="E21" s="59">
        <f t="shared" si="2"/>
        <v>-11.848515805760746</v>
      </c>
      <c r="F21" s="68">
        <v>142.22999999999999</v>
      </c>
      <c r="G21" s="52">
        <f t="shared" si="3"/>
        <v>88.67071065261122</v>
      </c>
      <c r="H21" s="52">
        <f t="shared" si="4"/>
        <v>46.143989073662127</v>
      </c>
      <c r="I21" s="53">
        <f t="shared" si="5"/>
        <v>7.4153002737266753</v>
      </c>
      <c r="J21" s="58">
        <v>0</v>
      </c>
      <c r="K21" s="81">
        <v>20.149999999999999</v>
      </c>
      <c r="L21" s="67">
        <v>0</v>
      </c>
      <c r="M21" s="67">
        <v>0</v>
      </c>
      <c r="N21" s="67">
        <v>0</v>
      </c>
      <c r="O21" s="67">
        <v>0</v>
      </c>
      <c r="P21" s="72">
        <f t="shared" si="8"/>
        <v>0</v>
      </c>
      <c r="Q21" s="82">
        <f t="shared" si="9"/>
        <v>20.149999999999999</v>
      </c>
      <c r="R21" s="91">
        <v>34.56</v>
      </c>
      <c r="S21" s="84">
        <v>0</v>
      </c>
      <c r="T21" s="84">
        <v>0</v>
      </c>
      <c r="U21" s="84">
        <v>42.16</v>
      </c>
      <c r="V21" s="84">
        <v>0</v>
      </c>
      <c r="W21" s="84">
        <v>61.19</v>
      </c>
      <c r="X21" s="94">
        <f t="shared" si="10"/>
        <v>34.56</v>
      </c>
      <c r="Y21" s="95">
        <f t="shared" si="11"/>
        <v>103.35</v>
      </c>
      <c r="Z21" s="91">
        <v>13.3</v>
      </c>
      <c r="AA21" s="84">
        <v>0</v>
      </c>
      <c r="AB21" s="84">
        <v>0</v>
      </c>
      <c r="AC21" s="84">
        <v>94.76</v>
      </c>
      <c r="AD21" s="96">
        <f t="shared" si="12"/>
        <v>13.3</v>
      </c>
      <c r="AE21" s="52">
        <f t="shared" si="13"/>
        <v>94.76</v>
      </c>
      <c r="AF21" s="213">
        <v>0.19925067204301067</v>
      </c>
      <c r="AG21" s="214">
        <v>0.37001478494623657</v>
      </c>
      <c r="AH21" s="54">
        <f t="shared" si="6"/>
        <v>7.2160496016836646</v>
      </c>
      <c r="AI21" s="63">
        <f t="shared" si="7"/>
        <v>7.9314694092930154</v>
      </c>
      <c r="AJ21" s="64">
        <v>101.97071065261122</v>
      </c>
      <c r="AK21" s="61">
        <v>107.41130306010659</v>
      </c>
      <c r="AL21" s="66">
        <v>80.703989073662129</v>
      </c>
      <c r="AM21" s="61">
        <v>167.90721274565414</v>
      </c>
      <c r="AS21" s="118"/>
      <c r="BA21" s="42"/>
      <c r="BB21" s="42"/>
    </row>
    <row r="22" spans="1:54" s="49" customFormat="1" ht="15.75" x14ac:dyDescent="0.25">
      <c r="A22" s="25">
        <v>14</v>
      </c>
      <c r="B22" s="69">
        <v>65.59</v>
      </c>
      <c r="C22" s="51">
        <f t="shared" si="0"/>
        <v>16.115252322018534</v>
      </c>
      <c r="D22" s="52">
        <f t="shared" si="1"/>
        <v>61.375616121694634</v>
      </c>
      <c r="E22" s="59">
        <f t="shared" si="2"/>
        <v>-11.900868443713163</v>
      </c>
      <c r="F22" s="68">
        <v>170.43</v>
      </c>
      <c r="G22" s="52">
        <f t="shared" si="3"/>
        <v>116.70121330224221</v>
      </c>
      <c r="H22" s="52">
        <f t="shared" si="4"/>
        <v>45.183773650567431</v>
      </c>
      <c r="I22" s="53">
        <f t="shared" si="5"/>
        <v>8.5450130471903982</v>
      </c>
      <c r="J22" s="58">
        <v>0</v>
      </c>
      <c r="K22" s="81">
        <v>20.079999999999998</v>
      </c>
      <c r="L22" s="67">
        <v>0</v>
      </c>
      <c r="M22" s="67">
        <v>0</v>
      </c>
      <c r="N22" s="67">
        <v>0</v>
      </c>
      <c r="O22" s="67">
        <v>0</v>
      </c>
      <c r="P22" s="72">
        <f t="shared" si="8"/>
        <v>0</v>
      </c>
      <c r="Q22" s="82">
        <f t="shared" si="9"/>
        <v>20.079999999999998</v>
      </c>
      <c r="R22" s="91">
        <v>34.090000000000003</v>
      </c>
      <c r="S22" s="84">
        <v>0</v>
      </c>
      <c r="T22" s="84">
        <v>0</v>
      </c>
      <c r="U22" s="84">
        <v>40.43</v>
      </c>
      <c r="V22" s="84">
        <v>0</v>
      </c>
      <c r="W22" s="84">
        <v>62.06</v>
      </c>
      <c r="X22" s="94">
        <f t="shared" si="10"/>
        <v>34.090000000000003</v>
      </c>
      <c r="Y22" s="95">
        <f t="shared" si="11"/>
        <v>102.49000000000001</v>
      </c>
      <c r="Z22" s="91">
        <v>15.3</v>
      </c>
      <c r="AA22" s="84">
        <v>0</v>
      </c>
      <c r="AB22" s="84">
        <v>0</v>
      </c>
      <c r="AC22" s="84">
        <v>91.09</v>
      </c>
      <c r="AD22" s="96">
        <f t="shared" si="12"/>
        <v>15.3</v>
      </c>
      <c r="AE22" s="52">
        <f t="shared" si="13"/>
        <v>91.09</v>
      </c>
      <c r="AF22" s="213">
        <v>0.19925067204301067</v>
      </c>
      <c r="AG22" s="214">
        <v>0.37001478494623657</v>
      </c>
      <c r="AH22" s="54">
        <f t="shared" si="6"/>
        <v>8.3457623751473875</v>
      </c>
      <c r="AI22" s="63">
        <f t="shared" si="7"/>
        <v>7.809116771340598</v>
      </c>
      <c r="AJ22" s="64">
        <v>132.00121330224221</v>
      </c>
      <c r="AK22" s="61">
        <v>107.20525232201854</v>
      </c>
      <c r="AL22" s="66">
        <v>79.273773650567435</v>
      </c>
      <c r="AM22" s="61">
        <v>163.86561612169464</v>
      </c>
      <c r="AP22"/>
      <c r="AQ22"/>
      <c r="AR22"/>
      <c r="AS22" s="119"/>
      <c r="BA22" s="50"/>
      <c r="BB22" s="50"/>
    </row>
    <row r="23" spans="1:54" ht="15.75" x14ac:dyDescent="0.25">
      <c r="A23" s="25">
        <v>15</v>
      </c>
      <c r="B23" s="69">
        <v>85.81</v>
      </c>
      <c r="C23" s="51">
        <f t="shared" si="0"/>
        <v>20.134443658616277</v>
      </c>
      <c r="D23" s="52">
        <f t="shared" si="1"/>
        <v>76.964379470444982</v>
      </c>
      <c r="E23" s="59">
        <f t="shared" si="2"/>
        <v>-11.288823129061226</v>
      </c>
      <c r="F23" s="68">
        <v>180.27</v>
      </c>
      <c r="G23" s="52">
        <f t="shared" si="3"/>
        <v>126.69085183331113</v>
      </c>
      <c r="H23" s="52">
        <f t="shared" si="4"/>
        <v>45.026915269814751</v>
      </c>
      <c r="I23" s="53">
        <f t="shared" si="5"/>
        <v>8.5522328968741341</v>
      </c>
      <c r="J23" s="58">
        <v>0</v>
      </c>
      <c r="K23" s="81">
        <v>20.079999999999998</v>
      </c>
      <c r="L23" s="67">
        <v>0</v>
      </c>
      <c r="M23" s="67">
        <v>0</v>
      </c>
      <c r="N23" s="67">
        <v>0</v>
      </c>
      <c r="O23" s="67">
        <v>0</v>
      </c>
      <c r="P23" s="72">
        <f t="shared" si="8"/>
        <v>0</v>
      </c>
      <c r="Q23" s="82">
        <f t="shared" si="9"/>
        <v>20.079999999999998</v>
      </c>
      <c r="R23" s="91">
        <v>32.44</v>
      </c>
      <c r="S23" s="84">
        <v>0</v>
      </c>
      <c r="T23" s="84">
        <v>0</v>
      </c>
      <c r="U23" s="84">
        <v>40.42</v>
      </c>
      <c r="V23" s="84">
        <v>0</v>
      </c>
      <c r="W23" s="84">
        <v>62.36</v>
      </c>
      <c r="X23" s="94">
        <f t="shared" si="10"/>
        <v>32.44</v>
      </c>
      <c r="Y23" s="95">
        <f t="shared" si="11"/>
        <v>102.78</v>
      </c>
      <c r="Z23" s="91">
        <v>7.3</v>
      </c>
      <c r="AA23" s="84">
        <v>0</v>
      </c>
      <c r="AB23" s="84">
        <v>0</v>
      </c>
      <c r="AC23" s="84">
        <v>92.44</v>
      </c>
      <c r="AD23" s="96">
        <f t="shared" si="12"/>
        <v>7.3</v>
      </c>
      <c r="AE23" s="52">
        <f t="shared" si="13"/>
        <v>92.44</v>
      </c>
      <c r="AF23" s="213">
        <v>0.19925067204301067</v>
      </c>
      <c r="AG23" s="214">
        <v>0.37001478494623657</v>
      </c>
      <c r="AH23" s="54">
        <f t="shared" si="6"/>
        <v>8.3529822248311234</v>
      </c>
      <c r="AI23" s="63">
        <f t="shared" si="7"/>
        <v>8.4211620859925347</v>
      </c>
      <c r="AJ23" s="64">
        <v>133.99085183331113</v>
      </c>
      <c r="AK23" s="61">
        <v>112.57444365861627</v>
      </c>
      <c r="AL23" s="66">
        <v>77.466915269814749</v>
      </c>
      <c r="AM23" s="61">
        <v>179.74437947044498</v>
      </c>
      <c r="AS23" s="118"/>
      <c r="BA23" s="42"/>
      <c r="BB23" s="42"/>
    </row>
    <row r="24" spans="1:54" ht="15.75" x14ac:dyDescent="0.25">
      <c r="A24" s="25">
        <v>16</v>
      </c>
      <c r="B24" s="69">
        <v>74.72</v>
      </c>
      <c r="C24" s="51">
        <f t="shared" si="0"/>
        <v>14.223667640471632</v>
      </c>
      <c r="D24" s="52">
        <f t="shared" si="1"/>
        <v>71.806154382302793</v>
      </c>
      <c r="E24" s="59">
        <f t="shared" si="2"/>
        <v>-11.309822022774453</v>
      </c>
      <c r="F24" s="68">
        <v>207.52</v>
      </c>
      <c r="G24" s="52">
        <f t="shared" si="3"/>
        <v>133.09563983119764</v>
      </c>
      <c r="H24" s="52">
        <f t="shared" si="4"/>
        <v>65.233739608672025</v>
      </c>
      <c r="I24" s="53">
        <f t="shared" si="5"/>
        <v>9.190620560130359</v>
      </c>
      <c r="J24" s="58">
        <v>0</v>
      </c>
      <c r="K24" s="81">
        <v>20.079999999999998</v>
      </c>
      <c r="L24" s="67">
        <v>0</v>
      </c>
      <c r="M24" s="67">
        <v>0</v>
      </c>
      <c r="N24" s="67">
        <v>0</v>
      </c>
      <c r="O24" s="67">
        <v>0</v>
      </c>
      <c r="P24" s="72">
        <f t="shared" si="8"/>
        <v>0</v>
      </c>
      <c r="Q24" s="82">
        <f t="shared" si="9"/>
        <v>20.079999999999998</v>
      </c>
      <c r="R24" s="91">
        <v>23.09</v>
      </c>
      <c r="S24" s="84">
        <v>0</v>
      </c>
      <c r="T24" s="84">
        <v>0</v>
      </c>
      <c r="U24" s="84">
        <v>50.6</v>
      </c>
      <c r="V24" s="84">
        <v>0</v>
      </c>
      <c r="W24" s="84">
        <v>61.25</v>
      </c>
      <c r="X24" s="94">
        <f t="shared" si="10"/>
        <v>23.09</v>
      </c>
      <c r="Y24" s="95">
        <f t="shared" si="11"/>
        <v>111.85</v>
      </c>
      <c r="Z24" s="91">
        <v>6.2</v>
      </c>
      <c r="AA24" s="84">
        <v>0</v>
      </c>
      <c r="AB24" s="84">
        <v>0</v>
      </c>
      <c r="AC24" s="84">
        <v>93.71</v>
      </c>
      <c r="AD24" s="96">
        <f t="shared" si="12"/>
        <v>6.2</v>
      </c>
      <c r="AE24" s="52">
        <f t="shared" si="13"/>
        <v>93.71</v>
      </c>
      <c r="AF24" s="213">
        <v>0.19925067204301067</v>
      </c>
      <c r="AG24" s="214">
        <v>0.37001478494623657</v>
      </c>
      <c r="AH24" s="54">
        <f t="shared" si="6"/>
        <v>8.9913698880873483</v>
      </c>
      <c r="AI24" s="63">
        <f t="shared" si="7"/>
        <v>8.4001631922793081</v>
      </c>
      <c r="AJ24" s="64">
        <v>139.29563983119763</v>
      </c>
      <c r="AK24" s="61">
        <v>107.93366764047163</v>
      </c>
      <c r="AL24" s="66">
        <v>88.323739608672028</v>
      </c>
      <c r="AM24" s="61">
        <v>183.65615438230279</v>
      </c>
      <c r="AS24" s="118"/>
      <c r="BA24" s="42"/>
      <c r="BB24" s="42"/>
    </row>
    <row r="25" spans="1:54" ht="15.75" x14ac:dyDescent="0.25">
      <c r="A25" s="25">
        <v>17</v>
      </c>
      <c r="B25" s="69">
        <v>65.22</v>
      </c>
      <c r="C25" s="51">
        <f t="shared" si="0"/>
        <v>5.8593349260488736</v>
      </c>
      <c r="D25" s="52">
        <f t="shared" si="1"/>
        <v>70.680997904611772</v>
      </c>
      <c r="E25" s="59">
        <f t="shared" si="2"/>
        <v>-11.320332830660673</v>
      </c>
      <c r="F25" s="68">
        <v>233.71</v>
      </c>
      <c r="G25" s="52">
        <f t="shared" si="3"/>
        <v>137.83772260703898</v>
      </c>
      <c r="H25" s="52">
        <f t="shared" si="4"/>
        <v>86.340042741234825</v>
      </c>
      <c r="I25" s="53">
        <f t="shared" si="5"/>
        <v>9.5322346517261884</v>
      </c>
      <c r="J25" s="58">
        <v>0</v>
      </c>
      <c r="K25" s="81">
        <v>19.920000000000002</v>
      </c>
      <c r="L25" s="67">
        <v>0</v>
      </c>
      <c r="M25" s="67">
        <v>0</v>
      </c>
      <c r="N25" s="67">
        <v>0</v>
      </c>
      <c r="O25" s="67">
        <v>0</v>
      </c>
      <c r="P25" s="72">
        <f t="shared" si="8"/>
        <v>0</v>
      </c>
      <c r="Q25" s="82">
        <f t="shared" si="9"/>
        <v>19.920000000000002</v>
      </c>
      <c r="R25" s="91">
        <v>8.59</v>
      </c>
      <c r="S25" s="84">
        <v>0</v>
      </c>
      <c r="T25" s="84">
        <v>0</v>
      </c>
      <c r="U25" s="84">
        <v>40.36</v>
      </c>
      <c r="V25" s="84">
        <v>0</v>
      </c>
      <c r="W25" s="84">
        <v>62.66</v>
      </c>
      <c r="X25" s="94">
        <f t="shared" si="10"/>
        <v>8.59</v>
      </c>
      <c r="Y25" s="95">
        <f t="shared" si="11"/>
        <v>103.02</v>
      </c>
      <c r="Z25" s="91">
        <v>3.5</v>
      </c>
      <c r="AA25" s="84">
        <v>0</v>
      </c>
      <c r="AB25" s="84">
        <v>0</v>
      </c>
      <c r="AC25" s="84">
        <v>106.11</v>
      </c>
      <c r="AD25" s="96">
        <f t="shared" si="12"/>
        <v>3.5</v>
      </c>
      <c r="AE25" s="52">
        <f t="shared" si="13"/>
        <v>106.11</v>
      </c>
      <c r="AF25" s="213">
        <v>0.19925067204301067</v>
      </c>
      <c r="AG25" s="214">
        <v>0.37001478494623657</v>
      </c>
      <c r="AH25" s="54">
        <f t="shared" si="6"/>
        <v>9.3329839796831777</v>
      </c>
      <c r="AI25" s="63">
        <f t="shared" si="7"/>
        <v>8.2296523843930913</v>
      </c>
      <c r="AJ25" s="64">
        <v>141.33772260703898</v>
      </c>
      <c r="AK25" s="61">
        <v>111.96933492604887</v>
      </c>
      <c r="AL25" s="66">
        <v>94.930042741234828</v>
      </c>
      <c r="AM25" s="61">
        <v>173.70099790461177</v>
      </c>
      <c r="AS25" s="118"/>
      <c r="BA25" s="42"/>
      <c r="BB25" s="42"/>
    </row>
    <row r="26" spans="1:54" ht="15.75" x14ac:dyDescent="0.25">
      <c r="A26" s="25">
        <v>18</v>
      </c>
      <c r="B26" s="69">
        <v>45.17</v>
      </c>
      <c r="C26" s="51">
        <f t="shared" si="0"/>
        <v>4.378446528277351</v>
      </c>
      <c r="D26" s="52">
        <f t="shared" si="1"/>
        <v>52.580240260491806</v>
      </c>
      <c r="E26" s="59">
        <f t="shared" si="2"/>
        <v>-11.788686788769196</v>
      </c>
      <c r="F26" s="68">
        <v>227.19</v>
      </c>
      <c r="G26" s="52">
        <f t="shared" si="3"/>
        <v>133.37094409664002</v>
      </c>
      <c r="H26" s="52">
        <f t="shared" si="4"/>
        <v>84.919889935531316</v>
      </c>
      <c r="I26" s="53">
        <f t="shared" si="5"/>
        <v>8.8991659678286545</v>
      </c>
      <c r="J26" s="58">
        <v>0</v>
      </c>
      <c r="K26" s="81">
        <v>20.28</v>
      </c>
      <c r="L26" s="67">
        <v>0</v>
      </c>
      <c r="M26" s="67">
        <v>0</v>
      </c>
      <c r="N26" s="67">
        <v>0</v>
      </c>
      <c r="O26" s="67">
        <v>0</v>
      </c>
      <c r="P26" s="72">
        <f t="shared" si="8"/>
        <v>0</v>
      </c>
      <c r="Q26" s="82">
        <f t="shared" si="9"/>
        <v>20.28</v>
      </c>
      <c r="R26" s="91">
        <v>1.95</v>
      </c>
      <c r="S26" s="84">
        <v>0</v>
      </c>
      <c r="T26" s="84">
        <v>0</v>
      </c>
      <c r="U26" s="84">
        <v>57.04</v>
      </c>
      <c r="V26" s="84">
        <v>0</v>
      </c>
      <c r="W26" s="84">
        <v>63.01</v>
      </c>
      <c r="X26" s="94">
        <f t="shared" si="10"/>
        <v>1.95</v>
      </c>
      <c r="Y26" s="95">
        <f t="shared" si="11"/>
        <v>120.05</v>
      </c>
      <c r="Z26" s="91">
        <v>0</v>
      </c>
      <c r="AA26" s="84">
        <v>0</v>
      </c>
      <c r="AB26" s="84">
        <v>0</v>
      </c>
      <c r="AC26" s="84">
        <v>104.9</v>
      </c>
      <c r="AD26" s="96">
        <f t="shared" si="12"/>
        <v>0</v>
      </c>
      <c r="AE26" s="52">
        <f t="shared" si="13"/>
        <v>104.9</v>
      </c>
      <c r="AF26" s="213">
        <v>0.19925067204301067</v>
      </c>
      <c r="AG26" s="214">
        <v>0.37001478494623657</v>
      </c>
      <c r="AH26" s="54">
        <f t="shared" si="6"/>
        <v>8.6999152957856438</v>
      </c>
      <c r="AI26" s="63">
        <f t="shared" si="7"/>
        <v>8.121298426284568</v>
      </c>
      <c r="AJ26" s="64">
        <v>133.37094409664002</v>
      </c>
      <c r="AK26" s="61">
        <v>109.27844652827736</v>
      </c>
      <c r="AL26" s="125">
        <v>86.869889935531319</v>
      </c>
      <c r="AM26" s="61">
        <v>172.6302402604918</v>
      </c>
      <c r="AS26" s="118"/>
      <c r="BA26" s="42"/>
      <c r="BB26" s="42"/>
    </row>
    <row r="27" spans="1:54" ht="15.75" x14ac:dyDescent="0.25">
      <c r="A27" s="25">
        <v>19</v>
      </c>
      <c r="B27" s="69">
        <v>55.95</v>
      </c>
      <c r="C27" s="51">
        <f t="shared" si="0"/>
        <v>16.44791793400077</v>
      </c>
      <c r="D27" s="52">
        <f t="shared" si="1"/>
        <v>50.412239862075182</v>
      </c>
      <c r="E27" s="59">
        <f t="shared" si="2"/>
        <v>-10.910157796075966</v>
      </c>
      <c r="F27" s="68">
        <v>267.52999999999997</v>
      </c>
      <c r="G27" s="52">
        <f t="shared" si="3"/>
        <v>156.28538831598237</v>
      </c>
      <c r="H27" s="52">
        <f t="shared" si="4"/>
        <v>100.88664967254491</v>
      </c>
      <c r="I27" s="53">
        <f t="shared" si="5"/>
        <v>10.357962011472669</v>
      </c>
      <c r="J27" s="58">
        <v>0</v>
      </c>
      <c r="K27" s="81">
        <v>19.989999999999998</v>
      </c>
      <c r="L27" s="67">
        <v>0</v>
      </c>
      <c r="M27" s="67">
        <v>0</v>
      </c>
      <c r="N27" s="67">
        <v>0</v>
      </c>
      <c r="O27" s="67">
        <v>0</v>
      </c>
      <c r="P27" s="72">
        <f t="shared" si="8"/>
        <v>0</v>
      </c>
      <c r="Q27" s="82">
        <f t="shared" si="9"/>
        <v>19.989999999999998</v>
      </c>
      <c r="R27" s="91">
        <v>0</v>
      </c>
      <c r="S27" s="84">
        <v>0</v>
      </c>
      <c r="T27" s="84">
        <v>0</v>
      </c>
      <c r="U27" s="84">
        <v>68.72</v>
      </c>
      <c r="V27" s="84">
        <v>0</v>
      </c>
      <c r="W27" s="84">
        <v>62.6</v>
      </c>
      <c r="X27" s="94">
        <f t="shared" si="10"/>
        <v>0</v>
      </c>
      <c r="Y27" s="95">
        <f t="shared" si="11"/>
        <v>131.32</v>
      </c>
      <c r="Z27" s="91">
        <v>0</v>
      </c>
      <c r="AA27" s="84">
        <v>0</v>
      </c>
      <c r="AB27" s="84">
        <v>0</v>
      </c>
      <c r="AC27" s="84">
        <v>104.16</v>
      </c>
      <c r="AD27" s="96">
        <f t="shared" si="12"/>
        <v>0</v>
      </c>
      <c r="AE27" s="52">
        <f t="shared" si="13"/>
        <v>104.16</v>
      </c>
      <c r="AF27" s="213">
        <v>0.19925067204301067</v>
      </c>
      <c r="AG27" s="214">
        <v>0.37001478494623657</v>
      </c>
      <c r="AH27" s="54">
        <f t="shared" si="6"/>
        <v>10.158711339429658</v>
      </c>
      <c r="AI27" s="63">
        <f t="shared" si="7"/>
        <v>8.7098274189777953</v>
      </c>
      <c r="AJ27" s="64">
        <v>156.28538831598237</v>
      </c>
      <c r="AK27" s="61">
        <v>120.60791793400077</v>
      </c>
      <c r="AL27" s="125">
        <v>100.88664967254491</v>
      </c>
      <c r="AM27" s="61">
        <v>181.73223986207518</v>
      </c>
      <c r="AS27" s="118"/>
      <c r="BA27" s="42"/>
      <c r="BB27" s="42"/>
    </row>
    <row r="28" spans="1:54" ht="15.75" x14ac:dyDescent="0.25">
      <c r="A28" s="25">
        <v>20</v>
      </c>
      <c r="B28" s="69">
        <v>45.72</v>
      </c>
      <c r="C28" s="51">
        <f t="shared" si="0"/>
        <v>15.780080201968602</v>
      </c>
      <c r="D28" s="52">
        <f t="shared" si="1"/>
        <v>41.174145777781462</v>
      </c>
      <c r="E28" s="59">
        <f t="shared" si="2"/>
        <v>-11.234225979750049</v>
      </c>
      <c r="F28" s="68">
        <v>263.58999999999997</v>
      </c>
      <c r="G28" s="52">
        <f t="shared" si="3"/>
        <v>159.47506846145362</v>
      </c>
      <c r="H28" s="52">
        <f t="shared" si="4"/>
        <v>93.906687389990395</v>
      </c>
      <c r="I28" s="53">
        <f t="shared" si="5"/>
        <v>10.208244148555966</v>
      </c>
      <c r="J28" s="58">
        <v>0</v>
      </c>
      <c r="K28" s="81">
        <v>20.079999999999998</v>
      </c>
      <c r="L28" s="67">
        <v>0</v>
      </c>
      <c r="M28" s="67">
        <v>0</v>
      </c>
      <c r="N28" s="67">
        <v>0</v>
      </c>
      <c r="O28" s="67">
        <v>0</v>
      </c>
      <c r="P28" s="72">
        <f t="shared" si="8"/>
        <v>0</v>
      </c>
      <c r="Q28" s="82">
        <f t="shared" si="9"/>
        <v>20.079999999999998</v>
      </c>
      <c r="R28" s="91">
        <v>0</v>
      </c>
      <c r="S28" s="84">
        <v>0</v>
      </c>
      <c r="T28" s="84">
        <v>0</v>
      </c>
      <c r="U28" s="84">
        <v>71.239999999999995</v>
      </c>
      <c r="V28" s="84">
        <v>0</v>
      </c>
      <c r="W28" s="84">
        <v>61.4</v>
      </c>
      <c r="X28" s="94">
        <f t="shared" si="10"/>
        <v>0</v>
      </c>
      <c r="Y28" s="95">
        <f t="shared" si="11"/>
        <v>132.63999999999999</v>
      </c>
      <c r="Z28" s="91">
        <v>0</v>
      </c>
      <c r="AA28" s="84">
        <v>0</v>
      </c>
      <c r="AB28" s="84">
        <v>0</v>
      </c>
      <c r="AC28" s="84">
        <v>104.62</v>
      </c>
      <c r="AD28" s="96">
        <f t="shared" si="12"/>
        <v>0</v>
      </c>
      <c r="AE28" s="52">
        <f t="shared" si="13"/>
        <v>104.62</v>
      </c>
      <c r="AF28" s="213">
        <v>0.19925067204301067</v>
      </c>
      <c r="AG28" s="214">
        <v>0.37001478494623657</v>
      </c>
      <c r="AH28" s="54">
        <f t="shared" si="6"/>
        <v>10.008993476512956</v>
      </c>
      <c r="AI28" s="63">
        <f t="shared" si="7"/>
        <v>8.4757592353037126</v>
      </c>
      <c r="AJ28" s="64">
        <v>159.47506846145362</v>
      </c>
      <c r="AK28" s="61">
        <v>120.40008020196861</v>
      </c>
      <c r="AL28" s="125">
        <v>93.906687389990395</v>
      </c>
      <c r="AM28" s="61">
        <v>173.81414577778145</v>
      </c>
      <c r="AS28" s="118"/>
      <c r="BA28" s="42"/>
      <c r="BB28" s="42"/>
    </row>
    <row r="29" spans="1:54" ht="15.75" x14ac:dyDescent="0.25">
      <c r="A29" s="25">
        <v>21</v>
      </c>
      <c r="B29" s="69">
        <v>37.380000000000003</v>
      </c>
      <c r="C29" s="51">
        <f t="shared" si="0"/>
        <v>12.291799831159068</v>
      </c>
      <c r="D29" s="52">
        <f t="shared" si="1"/>
        <v>36.330137272624341</v>
      </c>
      <c r="E29" s="59">
        <f t="shared" si="2"/>
        <v>-11.241937103783412</v>
      </c>
      <c r="F29" s="68">
        <v>260.85000000000002</v>
      </c>
      <c r="G29" s="52">
        <f t="shared" si="3"/>
        <v>154.43677274066178</v>
      </c>
      <c r="H29" s="52">
        <f t="shared" si="4"/>
        <v>96.309101586498841</v>
      </c>
      <c r="I29" s="53">
        <f t="shared" si="5"/>
        <v>10.10412567283942</v>
      </c>
      <c r="J29" s="58">
        <v>0</v>
      </c>
      <c r="K29" s="81">
        <v>19.920000000000002</v>
      </c>
      <c r="L29" s="67">
        <v>0</v>
      </c>
      <c r="M29" s="67">
        <v>0</v>
      </c>
      <c r="N29" s="67">
        <v>0</v>
      </c>
      <c r="O29" s="67">
        <v>0</v>
      </c>
      <c r="P29" s="72">
        <f t="shared" si="8"/>
        <v>0</v>
      </c>
      <c r="Q29" s="82">
        <f t="shared" si="9"/>
        <v>19.920000000000002</v>
      </c>
      <c r="R29" s="91">
        <v>0</v>
      </c>
      <c r="S29" s="84">
        <v>0</v>
      </c>
      <c r="T29" s="84">
        <v>0</v>
      </c>
      <c r="U29" s="84">
        <v>70.91</v>
      </c>
      <c r="V29" s="84">
        <v>0</v>
      </c>
      <c r="W29" s="84">
        <v>62.24</v>
      </c>
      <c r="X29" s="94">
        <f t="shared" si="10"/>
        <v>0</v>
      </c>
      <c r="Y29" s="95">
        <f t="shared" si="11"/>
        <v>133.15</v>
      </c>
      <c r="Z29" s="91">
        <v>0</v>
      </c>
      <c r="AA29" s="84">
        <v>0</v>
      </c>
      <c r="AB29" s="84">
        <v>0</v>
      </c>
      <c r="AC29" s="84">
        <v>106.62</v>
      </c>
      <c r="AD29" s="96">
        <f t="shared" si="12"/>
        <v>0</v>
      </c>
      <c r="AE29" s="52">
        <f t="shared" si="13"/>
        <v>106.62</v>
      </c>
      <c r="AF29" s="213">
        <v>0.19925067204301067</v>
      </c>
      <c r="AG29" s="214">
        <v>0.37001478494623657</v>
      </c>
      <c r="AH29" s="54">
        <f t="shared" si="6"/>
        <v>9.9048750007964088</v>
      </c>
      <c r="AI29" s="63">
        <f t="shared" si="7"/>
        <v>8.3080481112703524</v>
      </c>
      <c r="AJ29" s="64">
        <v>154.43677274066178</v>
      </c>
      <c r="AK29" s="61">
        <v>118.91179983115907</v>
      </c>
      <c r="AL29" s="125">
        <v>96.309101586498841</v>
      </c>
      <c r="AM29" s="61">
        <v>169.48013727262435</v>
      </c>
      <c r="AS29" s="118"/>
      <c r="BA29" s="42"/>
      <c r="BB29" s="42"/>
    </row>
    <row r="30" spans="1:54" ht="15.75" x14ac:dyDescent="0.25">
      <c r="A30" s="25">
        <v>22</v>
      </c>
      <c r="B30" s="69">
        <v>9.56</v>
      </c>
      <c r="C30" s="51">
        <f t="shared" si="0"/>
        <v>-19.724121324219524</v>
      </c>
      <c r="D30" s="52">
        <f t="shared" si="1"/>
        <v>41.725867099185564</v>
      </c>
      <c r="E30" s="59">
        <f t="shared" si="2"/>
        <v>-12.441745774966048</v>
      </c>
      <c r="F30" s="68">
        <v>229.67</v>
      </c>
      <c r="G30" s="52">
        <f t="shared" si="3"/>
        <v>124.67267197670712</v>
      </c>
      <c r="H30" s="52">
        <f t="shared" si="4"/>
        <v>96.078022440765167</v>
      </c>
      <c r="I30" s="53">
        <f t="shared" si="5"/>
        <v>8.9193055825277021</v>
      </c>
      <c r="J30" s="58">
        <v>0</v>
      </c>
      <c r="K30" s="81">
        <v>19.98</v>
      </c>
      <c r="L30" s="67">
        <v>0</v>
      </c>
      <c r="M30" s="67">
        <v>0</v>
      </c>
      <c r="N30" s="67">
        <v>0</v>
      </c>
      <c r="O30" s="67">
        <v>0</v>
      </c>
      <c r="P30" s="72">
        <f t="shared" si="8"/>
        <v>0</v>
      </c>
      <c r="Q30" s="82">
        <f t="shared" si="9"/>
        <v>19.98</v>
      </c>
      <c r="R30" s="91">
        <v>0</v>
      </c>
      <c r="S30" s="84">
        <v>0</v>
      </c>
      <c r="T30" s="84">
        <v>0</v>
      </c>
      <c r="U30" s="84">
        <v>60.94</v>
      </c>
      <c r="V30" s="84">
        <v>0</v>
      </c>
      <c r="W30" s="84">
        <v>62.84</v>
      </c>
      <c r="X30" s="94">
        <f t="shared" si="10"/>
        <v>0</v>
      </c>
      <c r="Y30" s="95">
        <f t="shared" si="11"/>
        <v>123.78</v>
      </c>
      <c r="Z30" s="91">
        <v>0</v>
      </c>
      <c r="AA30" s="84">
        <v>0</v>
      </c>
      <c r="AB30" s="84">
        <v>0</v>
      </c>
      <c r="AC30" s="84">
        <v>103.04</v>
      </c>
      <c r="AD30" s="96">
        <f t="shared" si="12"/>
        <v>0</v>
      </c>
      <c r="AE30" s="52">
        <f t="shared" si="13"/>
        <v>103.04</v>
      </c>
      <c r="AF30" s="213">
        <v>0.19925067204301067</v>
      </c>
      <c r="AG30" s="214">
        <v>0.37001478494623657</v>
      </c>
      <c r="AH30" s="54">
        <f t="shared" si="6"/>
        <v>8.7200549104846914</v>
      </c>
      <c r="AI30" s="63">
        <f t="shared" si="7"/>
        <v>7.1682394400877172</v>
      </c>
      <c r="AJ30" s="64">
        <v>124.67267197670712</v>
      </c>
      <c r="AK30" s="61">
        <v>83.315878675780482</v>
      </c>
      <c r="AL30" s="125">
        <v>96.078022440765167</v>
      </c>
      <c r="AM30" s="61">
        <v>165.50586709918556</v>
      </c>
      <c r="AS30" s="118"/>
      <c r="BA30" s="42"/>
      <c r="BB30" s="42"/>
    </row>
    <row r="31" spans="1:54" ht="15.75" x14ac:dyDescent="0.25">
      <c r="A31" s="25">
        <v>23</v>
      </c>
      <c r="B31" s="69">
        <v>66.16</v>
      </c>
      <c r="C31" s="51">
        <f t="shared" si="0"/>
        <v>-36.982757202158091</v>
      </c>
      <c r="D31" s="52">
        <f t="shared" si="1"/>
        <v>96.808398025124461</v>
      </c>
      <c r="E31" s="59">
        <f t="shared" si="2"/>
        <v>6.334359177033634</v>
      </c>
      <c r="F31" s="68">
        <v>187.38</v>
      </c>
      <c r="G31" s="52">
        <f t="shared" si="3"/>
        <v>97.269987443426032</v>
      </c>
      <c r="H31" s="52">
        <f t="shared" si="4"/>
        <v>82.797689370930513</v>
      </c>
      <c r="I31" s="53">
        <f t="shared" si="5"/>
        <v>7.3123231856434252</v>
      </c>
      <c r="J31" s="58">
        <v>0</v>
      </c>
      <c r="K31" s="81">
        <v>0</v>
      </c>
      <c r="L31" s="67">
        <v>0</v>
      </c>
      <c r="M31" s="67">
        <v>0</v>
      </c>
      <c r="N31" s="67">
        <v>0</v>
      </c>
      <c r="O31" s="67">
        <v>0</v>
      </c>
      <c r="P31" s="72">
        <f t="shared" si="8"/>
        <v>0</v>
      </c>
      <c r="Q31" s="82">
        <f t="shared" si="9"/>
        <v>0</v>
      </c>
      <c r="R31" s="91">
        <v>0</v>
      </c>
      <c r="S31" s="84">
        <v>0</v>
      </c>
      <c r="T31" s="84">
        <v>0</v>
      </c>
      <c r="U31" s="84">
        <v>0</v>
      </c>
      <c r="V31" s="84">
        <v>0</v>
      </c>
      <c r="W31" s="84">
        <v>62.41</v>
      </c>
      <c r="X31" s="94">
        <f t="shared" si="10"/>
        <v>0</v>
      </c>
      <c r="Y31" s="95">
        <f t="shared" si="11"/>
        <v>62.41</v>
      </c>
      <c r="Z31" s="91">
        <v>0</v>
      </c>
      <c r="AA31" s="84">
        <v>0</v>
      </c>
      <c r="AB31" s="84">
        <v>0</v>
      </c>
      <c r="AC31" s="84">
        <v>84.79</v>
      </c>
      <c r="AD31" s="96">
        <f t="shared" si="12"/>
        <v>0</v>
      </c>
      <c r="AE31" s="52">
        <f t="shared" si="13"/>
        <v>84.79</v>
      </c>
      <c r="AF31" s="213">
        <v>0.44962029569892464</v>
      </c>
      <c r="AG31" s="214">
        <v>0.11964516129032259</v>
      </c>
      <c r="AH31" s="54">
        <f t="shared" si="6"/>
        <v>6.8627028899445008</v>
      </c>
      <c r="AI31" s="63">
        <f t="shared" si="7"/>
        <v>6.2147140157433114</v>
      </c>
      <c r="AJ31" s="64">
        <v>97.269987443426032</v>
      </c>
      <c r="AK31" s="61">
        <v>47.807242797841916</v>
      </c>
      <c r="AL31" s="125">
        <v>82.797689370930513</v>
      </c>
      <c r="AM31" s="61">
        <v>159.21839802512446</v>
      </c>
      <c r="AS31" s="118"/>
      <c r="BA31" s="42"/>
      <c r="BB31" s="42"/>
    </row>
    <row r="32" spans="1:54" ht="16.5" thickBot="1" x14ac:dyDescent="0.3">
      <c r="A32" s="26">
        <v>24</v>
      </c>
      <c r="B32" s="70">
        <v>44.8</v>
      </c>
      <c r="C32" s="55">
        <f t="shared" si="0"/>
        <v>-22.983640669947363</v>
      </c>
      <c r="D32" s="52">
        <f t="shared" si="1"/>
        <v>61.622582791028719</v>
      </c>
      <c r="E32" s="59">
        <f t="shared" si="2"/>
        <v>6.1610578789186272</v>
      </c>
      <c r="F32" s="71">
        <v>196.94</v>
      </c>
      <c r="G32" s="56">
        <f t="shared" si="3"/>
        <v>118.90771323539671</v>
      </c>
      <c r="H32" s="52">
        <f t="shared" si="4"/>
        <v>70.356693493602165</v>
      </c>
      <c r="I32" s="53">
        <f t="shared" si="5"/>
        <v>7.6755932710010946</v>
      </c>
      <c r="J32" s="58">
        <v>0</v>
      </c>
      <c r="K32" s="81">
        <v>0</v>
      </c>
      <c r="L32" s="67">
        <v>0</v>
      </c>
      <c r="M32" s="67">
        <v>0</v>
      </c>
      <c r="N32" s="67">
        <v>0</v>
      </c>
      <c r="O32" s="67">
        <v>0</v>
      </c>
      <c r="P32" s="72">
        <f t="shared" si="8"/>
        <v>0</v>
      </c>
      <c r="Q32" s="82">
        <f t="shared" si="9"/>
        <v>0</v>
      </c>
      <c r="R32" s="91">
        <v>0</v>
      </c>
      <c r="S32" s="84">
        <v>0</v>
      </c>
      <c r="T32" s="84">
        <v>0</v>
      </c>
      <c r="U32" s="84">
        <v>13.96</v>
      </c>
      <c r="V32" s="84">
        <v>0</v>
      </c>
      <c r="W32" s="84">
        <v>64.95</v>
      </c>
      <c r="X32" s="94">
        <f t="shared" si="10"/>
        <v>0</v>
      </c>
      <c r="Y32" s="95">
        <f t="shared" si="11"/>
        <v>78.91</v>
      </c>
      <c r="Z32" s="92">
        <v>0</v>
      </c>
      <c r="AA32" s="93">
        <v>0</v>
      </c>
      <c r="AB32" s="93">
        <v>0</v>
      </c>
      <c r="AC32" s="93">
        <v>83.46</v>
      </c>
      <c r="AD32" s="96">
        <f t="shared" si="12"/>
        <v>0</v>
      </c>
      <c r="AE32" s="52">
        <f t="shared" si="13"/>
        <v>83.46</v>
      </c>
      <c r="AF32" s="213">
        <v>0.44962029569892464</v>
      </c>
      <c r="AG32" s="214">
        <v>0.11964516129032259</v>
      </c>
      <c r="AH32" s="54">
        <f t="shared" si="6"/>
        <v>7.2259729753021702</v>
      </c>
      <c r="AI32" s="63">
        <f t="shared" si="7"/>
        <v>6.0414127176283046</v>
      </c>
      <c r="AJ32" s="65">
        <v>118.90771323539671</v>
      </c>
      <c r="AK32" s="62">
        <v>60.476359330052631</v>
      </c>
      <c r="AL32" s="126">
        <v>70.356693493602165</v>
      </c>
      <c r="AM32" s="62">
        <v>140.53258279102872</v>
      </c>
      <c r="AS32" s="118"/>
      <c r="BA32" s="42"/>
      <c r="BB32" s="42"/>
    </row>
    <row r="33" spans="1:45" s="33" customFormat="1" ht="17.25" thickTop="1" thickBot="1" x14ac:dyDescent="0.3">
      <c r="A33" s="31" t="s">
        <v>51</v>
      </c>
      <c r="B33" s="40">
        <f>MAX(B9:B32)</f>
        <v>85.81</v>
      </c>
      <c r="C33" s="40">
        <f t="shared" ref="C33:AE33" si="14">MAX(C9:C32)</f>
        <v>20.134443658616277</v>
      </c>
      <c r="D33" s="40">
        <f t="shared" si="14"/>
        <v>96.808398025124461</v>
      </c>
      <c r="E33" s="40">
        <f t="shared" si="14"/>
        <v>6.334359177033634</v>
      </c>
      <c r="F33" s="40">
        <f t="shared" si="14"/>
        <v>267.52999999999997</v>
      </c>
      <c r="G33" s="40">
        <f t="shared" si="14"/>
        <v>159.47506846145362</v>
      </c>
      <c r="H33" s="40">
        <f t="shared" si="14"/>
        <v>100.88664967254491</v>
      </c>
      <c r="I33" s="40">
        <f t="shared" si="14"/>
        <v>10.367812995110134</v>
      </c>
      <c r="J33" s="40">
        <f t="shared" si="14"/>
        <v>0</v>
      </c>
      <c r="K33" s="40">
        <f t="shared" si="14"/>
        <v>20.28</v>
      </c>
      <c r="L33" s="40">
        <f t="shared" si="14"/>
        <v>0</v>
      </c>
      <c r="M33" s="40">
        <f t="shared" si="14"/>
        <v>0</v>
      </c>
      <c r="N33" s="40">
        <f t="shared" si="14"/>
        <v>0</v>
      </c>
      <c r="O33" s="40">
        <f t="shared" si="14"/>
        <v>0</v>
      </c>
      <c r="P33" s="40">
        <f t="shared" si="14"/>
        <v>0</v>
      </c>
      <c r="Q33" s="40">
        <f t="shared" si="14"/>
        <v>20.28</v>
      </c>
      <c r="R33" s="40">
        <f t="shared" si="14"/>
        <v>34.64</v>
      </c>
      <c r="S33" s="40">
        <f t="shared" si="14"/>
        <v>0</v>
      </c>
      <c r="T33" s="40">
        <f t="shared" si="14"/>
        <v>0</v>
      </c>
      <c r="U33" s="40">
        <f t="shared" si="14"/>
        <v>71.239999999999995</v>
      </c>
      <c r="V33" s="40">
        <f t="shared" si="14"/>
        <v>0</v>
      </c>
      <c r="W33" s="40">
        <f t="shared" si="14"/>
        <v>64.95</v>
      </c>
      <c r="X33" s="40">
        <f t="shared" si="14"/>
        <v>34.64</v>
      </c>
      <c r="Y33" s="40">
        <f t="shared" si="14"/>
        <v>133.15</v>
      </c>
      <c r="Z33" s="40"/>
      <c r="AA33" s="40"/>
      <c r="AB33" s="40"/>
      <c r="AC33" s="40"/>
      <c r="AD33" s="40">
        <f t="shared" si="14"/>
        <v>20.3</v>
      </c>
      <c r="AE33" s="40">
        <f t="shared" si="14"/>
        <v>106.62</v>
      </c>
      <c r="AF33" s="40">
        <f t="shared" ref="AF33:AM33" si="15">MAX(AF9:AF32)</f>
        <v>0.44962029569892464</v>
      </c>
      <c r="AG33" s="40">
        <f t="shared" si="15"/>
        <v>0.38345564516129038</v>
      </c>
      <c r="AH33" s="40">
        <f t="shared" si="15"/>
        <v>10.182003183282177</v>
      </c>
      <c r="AI33" s="40">
        <f t="shared" si="15"/>
        <v>8.7098274189777953</v>
      </c>
      <c r="AJ33" s="40">
        <f t="shared" si="15"/>
        <v>172.57847988333208</v>
      </c>
      <c r="AK33" s="40">
        <f t="shared" si="15"/>
        <v>120.60791793400077</v>
      </c>
      <c r="AL33" s="40">
        <f t="shared" si="15"/>
        <v>100.88664967254491</v>
      </c>
      <c r="AM33" s="127">
        <f t="shared" si="15"/>
        <v>183.65615438230279</v>
      </c>
      <c r="AP33"/>
      <c r="AQ33"/>
      <c r="AR33"/>
      <c r="AS33" s="120"/>
    </row>
    <row r="34" spans="1:45" s="33" customFormat="1" ht="16.5" thickBot="1" x14ac:dyDescent="0.3">
      <c r="A34" s="32" t="s">
        <v>52</v>
      </c>
      <c r="B34" s="41">
        <f>AVERAGE(B9:B33,B9:B32)</f>
        <v>41.827551020408166</v>
      </c>
      <c r="C34" s="41">
        <f t="shared" ref="C34:AE34" si="16">AVERAGE(C9:C33,C9:C32)</f>
        <v>3.153022753066256</v>
      </c>
      <c r="D34" s="41">
        <f t="shared" si="16"/>
        <v>49.852499875174757</v>
      </c>
      <c r="E34" s="41">
        <f t="shared" si="16"/>
        <v>-10.413334855572149</v>
      </c>
      <c r="F34" s="41">
        <f t="shared" si="16"/>
        <v>216.69408163265305</v>
      </c>
      <c r="G34" s="41">
        <f t="shared" si="16"/>
        <v>136.24547141819744</v>
      </c>
      <c r="H34" s="41">
        <f t="shared" si="16"/>
        <v>71.509109662914014</v>
      </c>
      <c r="I34" s="41">
        <f t="shared" si="16"/>
        <v>9.0047971051968769</v>
      </c>
      <c r="J34" s="41">
        <f t="shared" si="16"/>
        <v>0</v>
      </c>
      <c r="K34" s="41">
        <f t="shared" si="16"/>
        <v>18.39469387755102</v>
      </c>
      <c r="L34" s="41">
        <f t="shared" si="16"/>
        <v>0</v>
      </c>
      <c r="M34" s="41">
        <f t="shared" si="16"/>
        <v>0</v>
      </c>
      <c r="N34" s="41">
        <f t="shared" si="16"/>
        <v>0</v>
      </c>
      <c r="O34" s="41">
        <f t="shared" si="16"/>
        <v>0</v>
      </c>
      <c r="P34" s="41">
        <f t="shared" si="16"/>
        <v>0</v>
      </c>
      <c r="Q34" s="41">
        <f t="shared" si="16"/>
        <v>18.39469387755102</v>
      </c>
      <c r="R34" s="41">
        <f t="shared" si="16"/>
        <v>11.559591836734695</v>
      </c>
      <c r="S34" s="41">
        <f t="shared" si="16"/>
        <v>0</v>
      </c>
      <c r="T34" s="41">
        <f t="shared" si="16"/>
        <v>0</v>
      </c>
      <c r="U34" s="41">
        <f t="shared" si="16"/>
        <v>48.129795918367343</v>
      </c>
      <c r="V34" s="41">
        <f t="shared" si="16"/>
        <v>0</v>
      </c>
      <c r="W34" s="41">
        <f t="shared" si="16"/>
        <v>62.794897959183679</v>
      </c>
      <c r="X34" s="41">
        <f t="shared" si="16"/>
        <v>11.559591836734695</v>
      </c>
      <c r="Y34" s="41">
        <f t="shared" si="16"/>
        <v>110.86265306122449</v>
      </c>
      <c r="Z34" s="41">
        <f>AVERAGE(Z9:Z33,Z9:Z32)</f>
        <v>4.6291666666666673</v>
      </c>
      <c r="AA34" s="41">
        <f>AVERAGE(AA9:AA33,AA9:AA32)</f>
        <v>0</v>
      </c>
      <c r="AB34" s="41">
        <f>AVERAGE(AB9:AB33,AB9:AB32)</f>
        <v>0</v>
      </c>
      <c r="AC34" s="41">
        <f t="shared" si="16"/>
        <v>88.422083333333362</v>
      </c>
      <c r="AD34" s="41">
        <f t="shared" si="16"/>
        <v>4.9489795918367347</v>
      </c>
      <c r="AE34" s="41">
        <f t="shared" si="16"/>
        <v>88.793469387755124</v>
      </c>
      <c r="AF34" s="41">
        <f t="shared" ref="AF34:AM34" si="17">AVERAGE(AF9:AF33,AF9:AF32)</f>
        <v>0.2182153143515469</v>
      </c>
      <c r="AG34" s="41">
        <f t="shared" si="17"/>
        <v>0.35643403006363844</v>
      </c>
      <c r="AH34" s="41">
        <f t="shared" si="17"/>
        <v>8.7919656782712643</v>
      </c>
      <c r="AI34" s="41">
        <f t="shared" si="17"/>
        <v>7.2673520100194224</v>
      </c>
      <c r="AJ34" s="41">
        <f t="shared" si="17"/>
        <v>141.04758185537867</v>
      </c>
      <c r="AK34" s="41">
        <f t="shared" si="17"/>
        <v>91.821052840318998</v>
      </c>
      <c r="AL34" s="41">
        <f t="shared" si="17"/>
        <v>82.361762724138501</v>
      </c>
      <c r="AM34" s="128">
        <f t="shared" si="17"/>
        <v>159.77020918858651</v>
      </c>
      <c r="AN34" s="122"/>
      <c r="AO34" s="122"/>
      <c r="AP34" s="116"/>
      <c r="AQ34" s="116"/>
      <c r="AR34" s="116"/>
      <c r="AS34" s="121"/>
    </row>
    <row r="35" spans="1:45" ht="16.5" thickTop="1" thickBot="1" x14ac:dyDescent="0.3">
      <c r="Z35">
        <v>0</v>
      </c>
      <c r="AA35">
        <v>0</v>
      </c>
    </row>
    <row r="36" spans="1:45" ht="15.75" customHeight="1" x14ac:dyDescent="0.25">
      <c r="A36" s="206" t="s">
        <v>15</v>
      </c>
      <c r="B36" s="207"/>
      <c r="C36" s="207"/>
      <c r="D36" s="207"/>
      <c r="E36" s="207"/>
      <c r="F36" s="208"/>
      <c r="G36" s="114"/>
      <c r="H36" s="197" t="s">
        <v>96</v>
      </c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9"/>
      <c r="W36" s="197" t="s">
        <v>97</v>
      </c>
      <c r="X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9"/>
      <c r="AL36" s="197" t="s">
        <v>98</v>
      </c>
      <c r="AM36" s="198"/>
      <c r="AN36" s="198"/>
      <c r="AO36" s="198"/>
      <c r="AP36" s="198"/>
      <c r="AQ36" s="198"/>
      <c r="AR36" s="198"/>
      <c r="AS36" s="199"/>
    </row>
    <row r="37" spans="1:45" ht="23.25" customHeight="1" x14ac:dyDescent="0.25">
      <c r="A37" s="195" t="s">
        <v>95</v>
      </c>
      <c r="B37" s="196"/>
      <c r="C37" s="196"/>
      <c r="D37" s="195" t="s">
        <v>102</v>
      </c>
      <c r="E37" s="196"/>
      <c r="F37" s="200"/>
      <c r="G37" s="115"/>
      <c r="H37" s="192" t="s">
        <v>19</v>
      </c>
      <c r="I37" s="193"/>
      <c r="J37" s="193"/>
      <c r="K37" s="193"/>
      <c r="L37" s="194"/>
      <c r="M37" s="209" t="s">
        <v>17</v>
      </c>
      <c r="N37" s="193"/>
      <c r="O37" s="193"/>
      <c r="P37" s="193"/>
      <c r="Q37" s="194"/>
      <c r="R37" s="209" t="s">
        <v>18</v>
      </c>
      <c r="S37" s="193"/>
      <c r="T37" s="193"/>
      <c r="U37" s="193"/>
      <c r="V37" s="210"/>
      <c r="W37" s="192" t="s">
        <v>99</v>
      </c>
      <c r="X37" s="193"/>
      <c r="Y37" s="193"/>
      <c r="Z37" s="193"/>
      <c r="AA37" s="194"/>
      <c r="AB37" s="209" t="s">
        <v>16</v>
      </c>
      <c r="AC37" s="193"/>
      <c r="AD37" s="193"/>
      <c r="AE37" s="193"/>
      <c r="AF37" s="194"/>
      <c r="AG37" s="209" t="s">
        <v>75</v>
      </c>
      <c r="AH37" s="193"/>
      <c r="AI37" s="193"/>
      <c r="AJ37" s="193"/>
      <c r="AK37" s="210"/>
      <c r="AL37" s="192" t="s">
        <v>94</v>
      </c>
      <c r="AM37" s="193"/>
      <c r="AN37" s="193"/>
      <c r="AO37" s="194"/>
      <c r="AP37" s="209" t="s">
        <v>100</v>
      </c>
      <c r="AQ37" s="193"/>
      <c r="AR37" s="193"/>
      <c r="AS37" s="210"/>
    </row>
    <row r="38" spans="1:45" x14ac:dyDescent="0.25">
      <c r="A38" s="1" t="s">
        <v>20</v>
      </c>
      <c r="B38" s="2">
        <v>5000</v>
      </c>
      <c r="C38" s="3" t="s">
        <v>21</v>
      </c>
      <c r="D38" s="1" t="s">
        <v>20</v>
      </c>
      <c r="E38" s="2">
        <v>5000</v>
      </c>
      <c r="F38" s="4" t="s">
        <v>21</v>
      </c>
      <c r="G38" s="98"/>
      <c r="H38" s="99" t="s">
        <v>24</v>
      </c>
      <c r="I38" s="6"/>
      <c r="J38" s="130">
        <v>458</v>
      </c>
      <c r="K38" s="129"/>
      <c r="L38" s="8" t="s">
        <v>21</v>
      </c>
      <c r="M38" s="5" t="s">
        <v>24</v>
      </c>
      <c r="N38" s="6"/>
      <c r="O38" s="113">
        <v>0</v>
      </c>
      <c r="P38" s="112"/>
      <c r="Q38" s="8" t="s">
        <v>21</v>
      </c>
      <c r="R38" s="99" t="s">
        <v>24</v>
      </c>
      <c r="S38" s="6"/>
      <c r="T38" s="113">
        <v>0</v>
      </c>
      <c r="U38" s="112"/>
      <c r="V38" s="8" t="s">
        <v>21</v>
      </c>
      <c r="W38" s="99" t="s">
        <v>24</v>
      </c>
      <c r="X38" s="6"/>
      <c r="Y38" s="130">
        <v>268.72000000000003</v>
      </c>
      <c r="Z38" s="129"/>
      <c r="AA38" s="8" t="s">
        <v>21</v>
      </c>
      <c r="AB38" s="5" t="s">
        <v>23</v>
      </c>
      <c r="AC38" s="30"/>
      <c r="AD38" s="130">
        <v>1229.7</v>
      </c>
      <c r="AE38" s="129"/>
      <c r="AF38" s="7" t="s">
        <v>21</v>
      </c>
      <c r="AG38" s="5" t="s">
        <v>24</v>
      </c>
      <c r="AH38" s="6"/>
      <c r="AI38" s="130">
        <v>1514.5630000000001</v>
      </c>
      <c r="AJ38" s="129"/>
      <c r="AK38" s="100" t="s">
        <v>21</v>
      </c>
      <c r="AL38" s="99" t="s">
        <v>24</v>
      </c>
      <c r="AM38" s="129">
        <v>106.07</v>
      </c>
      <c r="AN38" s="131"/>
      <c r="AO38" s="8" t="s">
        <v>21</v>
      </c>
      <c r="AP38" s="5" t="s">
        <v>24</v>
      </c>
      <c r="AQ38" s="129">
        <v>2030</v>
      </c>
      <c r="AR38" s="129"/>
      <c r="AS38" s="110" t="s">
        <v>21</v>
      </c>
    </row>
    <row r="39" spans="1:45" ht="15.75" thickBot="1" x14ac:dyDescent="0.3">
      <c r="A39" s="9" t="s">
        <v>22</v>
      </c>
      <c r="B39" s="10">
        <v>5251.44</v>
      </c>
      <c r="C39" s="11" t="s">
        <v>21</v>
      </c>
      <c r="D39" s="9" t="s">
        <v>72</v>
      </c>
      <c r="E39" s="10">
        <v>956</v>
      </c>
      <c r="F39" s="12" t="s">
        <v>21</v>
      </c>
      <c r="G39" s="98"/>
      <c r="H39" s="101" t="s">
        <v>25</v>
      </c>
      <c r="I39" s="102"/>
      <c r="J39" s="103">
        <v>20.28</v>
      </c>
      <c r="K39" s="104" t="s">
        <v>63</v>
      </c>
      <c r="L39" s="105">
        <v>64.750000000004903</v>
      </c>
      <c r="M39" s="106" t="s">
        <v>25</v>
      </c>
      <c r="N39" s="102"/>
      <c r="O39" s="103">
        <v>0</v>
      </c>
      <c r="P39" s="104" t="s">
        <v>63</v>
      </c>
      <c r="Q39" s="105">
        <v>0</v>
      </c>
      <c r="R39" s="101" t="s">
        <v>25</v>
      </c>
      <c r="S39" s="102"/>
      <c r="T39" s="103">
        <v>0</v>
      </c>
      <c r="U39" s="102" t="s">
        <v>63</v>
      </c>
      <c r="V39" s="108">
        <v>0</v>
      </c>
      <c r="W39" s="101" t="s">
        <v>25</v>
      </c>
      <c r="X39" s="102"/>
      <c r="Y39" s="103">
        <v>34.64</v>
      </c>
      <c r="Z39" s="102" t="s">
        <v>63</v>
      </c>
      <c r="AA39" s="108">
        <v>64.458333333338203</v>
      </c>
      <c r="AB39" s="106" t="s">
        <v>25</v>
      </c>
      <c r="AC39" s="109"/>
      <c r="AD39" s="103">
        <v>74.290000000000006</v>
      </c>
      <c r="AE39" s="104" t="s">
        <v>73</v>
      </c>
      <c r="AF39" s="108">
        <v>0.87708333333333333</v>
      </c>
      <c r="AG39" s="106" t="s">
        <v>25</v>
      </c>
      <c r="AH39" s="102"/>
      <c r="AI39" s="103">
        <v>64.95</v>
      </c>
      <c r="AJ39" s="102" t="s">
        <v>78</v>
      </c>
      <c r="AK39" s="107">
        <v>0</v>
      </c>
      <c r="AL39" s="101" t="s">
        <v>25</v>
      </c>
      <c r="AM39" s="102">
        <v>20.3</v>
      </c>
      <c r="AN39" s="103" t="s">
        <v>78</v>
      </c>
      <c r="AO39" s="111">
        <v>0.5</v>
      </c>
      <c r="AP39" s="106" t="s">
        <v>25</v>
      </c>
      <c r="AQ39" s="102">
        <v>106.62</v>
      </c>
      <c r="AR39" s="104" t="s">
        <v>62</v>
      </c>
      <c r="AS39" s="107">
        <v>0.875</v>
      </c>
    </row>
    <row r="40" spans="1:45" ht="16.5" thickTop="1" thickBot="1" x14ac:dyDescent="0.3"/>
    <row r="41" spans="1:45" ht="24" customHeight="1" thickTop="1" thickBot="1" x14ac:dyDescent="0.3">
      <c r="A41" s="178" t="s">
        <v>26</v>
      </c>
      <c r="B41" s="178"/>
      <c r="C41" s="178"/>
      <c r="D41" s="179"/>
      <c r="E41" s="180" t="s">
        <v>27</v>
      </c>
      <c r="F41" s="181"/>
      <c r="G41" s="182"/>
    </row>
    <row r="42" spans="1:45" ht="25.5" customHeight="1" thickTop="1" thickBot="1" x14ac:dyDescent="0.3">
      <c r="A42" s="183" t="s">
        <v>28</v>
      </c>
      <c r="B42" s="184"/>
      <c r="C42" s="184"/>
      <c r="D42" s="185"/>
      <c r="E42" s="43">
        <v>578.95000000000005</v>
      </c>
      <c r="F42" s="44" t="s">
        <v>70</v>
      </c>
      <c r="G42" s="47">
        <v>64.791666666671603</v>
      </c>
    </row>
    <row r="43" spans="1:45" ht="32.25" customHeight="1" thickBot="1" x14ac:dyDescent="0.3">
      <c r="A43" s="186" t="s">
        <v>71</v>
      </c>
      <c r="B43" s="187"/>
      <c r="C43" s="187"/>
      <c r="D43" s="188"/>
      <c r="E43" s="77" t="s">
        <v>76</v>
      </c>
      <c r="F43" s="78"/>
      <c r="G43" s="79">
        <v>131.32</v>
      </c>
    </row>
    <row r="44" spans="1:45" ht="32.25" customHeight="1" thickBot="1" x14ac:dyDescent="0.3">
      <c r="A44" s="186" t="s">
        <v>29</v>
      </c>
      <c r="B44" s="187"/>
      <c r="C44" s="187"/>
      <c r="D44" s="188"/>
      <c r="E44" s="77" t="s">
        <v>77</v>
      </c>
      <c r="F44" s="78"/>
      <c r="G44" s="79">
        <v>104.16</v>
      </c>
    </row>
    <row r="45" spans="1:45" ht="29.25" customHeight="1" thickBot="1" x14ac:dyDescent="0.3">
      <c r="A45" s="189" t="s">
        <v>30</v>
      </c>
      <c r="B45" s="190"/>
      <c r="C45" s="190"/>
      <c r="D45" s="191"/>
      <c r="E45" s="45">
        <v>292.14</v>
      </c>
      <c r="F45" s="83" t="s">
        <v>73</v>
      </c>
      <c r="G45" s="48">
        <v>64.791666666671603</v>
      </c>
    </row>
    <row r="46" spans="1:45" ht="34.5" customHeight="1" thickBot="1" x14ac:dyDescent="0.3">
      <c r="A46" s="173" t="s">
        <v>31</v>
      </c>
      <c r="B46" s="174"/>
      <c r="C46" s="174"/>
      <c r="D46" s="175"/>
      <c r="E46" s="46">
        <v>289.91999999999996</v>
      </c>
      <c r="F46" s="80" t="s">
        <v>73</v>
      </c>
      <c r="G46" s="60">
        <v>0.83333333333333304</v>
      </c>
    </row>
    <row r="47" spans="1:45" ht="15.75" thickTop="1" x14ac:dyDescent="0.25"/>
    <row r="54" spans="1:44" x14ac:dyDescent="0.25">
      <c r="A54" s="34" t="s">
        <v>64</v>
      </c>
      <c r="B54" s="35"/>
      <c r="C54" s="35"/>
    </row>
    <row r="55" spans="1:44" x14ac:dyDescent="0.25">
      <c r="A55" s="36"/>
      <c r="B55" s="36"/>
      <c r="C55" s="36"/>
    </row>
    <row r="56" spans="1:44" x14ac:dyDescent="0.25">
      <c r="A56" s="37" t="s">
        <v>65</v>
      </c>
      <c r="B56" t="s">
        <v>106</v>
      </c>
    </row>
    <row r="57" spans="1:44" x14ac:dyDescent="0.25">
      <c r="A57" s="37" t="s">
        <v>66</v>
      </c>
      <c r="B57" t="s">
        <v>107</v>
      </c>
    </row>
    <row r="58" spans="1:44" x14ac:dyDescent="0.25">
      <c r="A58" s="37" t="s">
        <v>67</v>
      </c>
      <c r="B58" t="s">
        <v>108</v>
      </c>
    </row>
    <row r="59" spans="1:44" ht="15.75" x14ac:dyDescent="0.25">
      <c r="J59" s="29" t="s">
        <v>61</v>
      </c>
      <c r="R59" s="38" t="s">
        <v>101</v>
      </c>
      <c r="AA59" s="38" t="s">
        <v>68</v>
      </c>
      <c r="AI59" s="38"/>
    </row>
    <row r="61" spans="1:44" x14ac:dyDescent="0.25">
      <c r="AF61" s="57"/>
    </row>
    <row r="62" spans="1:44" x14ac:dyDescent="0.25"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</row>
    <row r="80" spans="39:41" x14ac:dyDescent="0.25">
      <c r="AM80" s="136"/>
      <c r="AN80" s="136"/>
      <c r="AO80" s="136"/>
    </row>
    <row r="81" spans="39:41" x14ac:dyDescent="0.25">
      <c r="AM81" s="136"/>
      <c r="AN81" s="136"/>
      <c r="AO81" s="136"/>
    </row>
    <row r="82" spans="39:41" ht="15.75" customHeight="1" x14ac:dyDescent="0.25">
      <c r="AM82" s="97"/>
      <c r="AN82" s="97"/>
      <c r="AO82" s="85"/>
    </row>
  </sheetData>
  <sheetProtection selectLockedCells="1" selectUnlockedCells="1"/>
  <mergeCells count="51">
    <mergeCell ref="AP37:AS37"/>
    <mergeCell ref="AL36:AS36"/>
    <mergeCell ref="M37:Q37"/>
    <mergeCell ref="R37:V37"/>
    <mergeCell ref="W37:AA37"/>
    <mergeCell ref="AB37:AF37"/>
    <mergeCell ref="AG37:AK37"/>
    <mergeCell ref="D37:F37"/>
    <mergeCell ref="J7:K7"/>
    <mergeCell ref="B7:E7"/>
    <mergeCell ref="F7:I7"/>
    <mergeCell ref="AD7:AE7"/>
    <mergeCell ref="A36:F36"/>
    <mergeCell ref="A46:D46"/>
    <mergeCell ref="AM80:AO81"/>
    <mergeCell ref="R7:W7"/>
    <mergeCell ref="Z7:AC7"/>
    <mergeCell ref="X7:Y7"/>
    <mergeCell ref="A41:D41"/>
    <mergeCell ref="E41:G41"/>
    <mergeCell ref="A42:D42"/>
    <mergeCell ref="A43:D43"/>
    <mergeCell ref="A44:D44"/>
    <mergeCell ref="A45:D45"/>
    <mergeCell ref="AL37:AO37"/>
    <mergeCell ref="A37:C37"/>
    <mergeCell ref="H37:L37"/>
    <mergeCell ref="H36:V36"/>
    <mergeCell ref="W36:AK36"/>
    <mergeCell ref="AN4:AS7"/>
    <mergeCell ref="H1:AO1"/>
    <mergeCell ref="A2:G2"/>
    <mergeCell ref="B4:AE5"/>
    <mergeCell ref="AL4:AM7"/>
    <mergeCell ref="L7:M7"/>
    <mergeCell ref="N7:O7"/>
    <mergeCell ref="P7:Q7"/>
    <mergeCell ref="R6:Y6"/>
    <mergeCell ref="Z6:AE6"/>
    <mergeCell ref="AF6:AG7"/>
    <mergeCell ref="B6:I6"/>
    <mergeCell ref="J6:Q6"/>
    <mergeCell ref="AH6:AI7"/>
    <mergeCell ref="AF4:AI5"/>
    <mergeCell ref="AJ4:AK7"/>
    <mergeCell ref="AQ38:AR38"/>
    <mergeCell ref="J38:K38"/>
    <mergeCell ref="Y38:Z38"/>
    <mergeCell ref="AD38:AE38"/>
    <mergeCell ref="AI38:AJ38"/>
    <mergeCell ref="AM38:AN3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 MAR 23 </vt:lpstr>
      <vt:lpstr>'06 MAR 23 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CEBdispatching</cp:lastModifiedBy>
  <cp:lastPrinted>2022-10-11T09:04:59Z</cp:lastPrinted>
  <dcterms:created xsi:type="dcterms:W3CDTF">2019-01-02T10:31:15Z</dcterms:created>
  <dcterms:modified xsi:type="dcterms:W3CDTF">2023-03-07T07:22:38Z</dcterms:modified>
</cp:coreProperties>
</file>