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A0A601EC-00C3-4A8C-8DDF-A3ED9B139A1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08 MAR 23 " sheetId="3" r:id="rId1"/>
  </sheets>
  <definedNames>
    <definedName name="_xlnm.Print_Area" localSheetId="0">'08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4" i="3"/>
  <c r="AG34" i="3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I23" i="3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E23" i="3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<sst xmlns="http://schemas.openxmlformats.org/spreadsheetml/2006/main" count="140" uniqueCount="108">
  <si>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</si>
  <si>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</si>
  <si>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</si>
  <si>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</si>
  <si>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</si>
  <si>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</si>
  <si>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</si>
  <si>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</si>
  <si>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</si>
  <si>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</si>
  <si>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</si>
  <si>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</si>
  <si>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</si>
  <si>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</si>
  <si>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</si>
  <si>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</si>
  <si>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</si>
  <si>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</si>
  <si>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</si>
  <si>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</si>
  <si>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</si>
  <si>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</si>
  <si>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</si>
  <si>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</si>
  <si>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</si>
  <si>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</si>
  <si>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</si>
  <si>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</si>
  <si>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</si>
  <si>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</si>
  <si>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</si>
  <si>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</si>
  <si>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</si>
  <si>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</si>
  <si>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</si>
  <si>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</si>
  <si>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</si>
  <si>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</si>
  <si>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</si>
  <si>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</si>
  <si>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</si>
  <si>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</si>
  <si>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</si>
  <si>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</si>
  <si>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</si>
  <si>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</si>
  <si>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</si>
  <si>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</si>
  <si>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</si>
  <si>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</si>
  <si>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</si>
  <si>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</si>
  <si>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</si>
  <si>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</si>
  <si>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</si>
  <si>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</si>
  <si>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</si>
  <si>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</si>
  <si>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</si>
  <si>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</si>
  <si>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</si>
  <si>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</si>
  <si>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</si>
  <si>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</si>
  <si>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</si>
  <si>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</si>
  <si>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</si>
  <si>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</si>
  <si>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</si>
  <si>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</si>
  <si>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</si>
  <si>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</si>
  <si>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</si>
  <si>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</si>
  <si>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</si>
  <si>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</si>
  <si>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</si>
  <si>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</si>
  <si>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</si>
  <si>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</si>
  <si>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</si>
  <si>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</si>
  <si>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</si>
  <si>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</si>
  <si>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</si>
  <si>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</si>
  <si>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</si>
  <si>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</si>
  <si>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</si>
  <si>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</si>
  <si>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</si>
  <si>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</si>
  <si>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</si>
  <si>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</si>
  <si>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</si>
  <si>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</si>
  <si>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</si>
  <si>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</si>
  <si>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</si>
  <si>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</si>
  <si>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</si>
  <si>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</si>
  <si>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</si>
  <si>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</si>
  <si>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</si>
  <si>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FOFANA</t>
  </si>
  <si>
    <t>TETE et MONTCHO</t>
  </si>
  <si>
    <t>MONTCHO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</si>
</sst>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8" fillId="0" borderId="0" applyProtection="0"/>
  </cellStyleXfs>
  <cellXfs count="216">
    <xf numFmtId="0" fontId="0" fillId="0" borderId="0" xfId="0"/>
    <xf numFmtId="1" fontId="8" fillId="0" borderId="40" xfId="1" applyNumberFormat="1" applyBorder="1" applyAlignment="1">
      <alignment vertical="center"/>
    </xf>
    <xf numFmtId="1" fontId="8" fillId="0" borderId="41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37" xfId="1" applyNumberFormat="1" applyBorder="1" applyAlignment="1">
      <alignment vertical="center"/>
    </xf>
    <xf numFmtId="1" fontId="8" fillId="0" borderId="4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3" xfId="1" applyNumberFormat="1" applyBorder="1" applyAlignment="1">
      <alignment vertical="center"/>
    </xf>
    <xf numFmtId="1" fontId="8" fillId="0" borderId="44" xfId="1" applyNumberFormat="1" applyBorder="1" applyAlignment="1">
      <alignment horizontal="right" vertical="center"/>
    </xf>
    <xf numFmtId="1" fontId="8" fillId="0" borderId="45" xfId="1" applyNumberFormat="1" applyBorder="1" applyAlignment="1">
      <alignment vertical="center"/>
    </xf>
    <xf numFmtId="1" fontId="8" fillId="0" borderId="46" xfId="1" applyNumberFormat="1" applyBorder="1" applyAlignment="1">
      <alignment vertical="center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0" fillId="3" borderId="62" xfId="0" applyFill="1" applyBorder="1" applyAlignment="1" applyProtection="1">
      <alignment horizontal="center"/>
      <protection locked="0"/>
    </xf>
    <xf numFmtId="1" fontId="10" fillId="0" borderId="63" xfId="1" applyNumberFormat="1" applyFont="1" applyBorder="1" applyAlignment="1">
      <alignment horizontal="center" vertical="center"/>
    </xf>
    <xf numFmtId="1" fontId="10" fillId="0" borderId="64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2" xfId="1" applyNumberFormat="1" applyBorder="1" applyAlignment="1">
      <alignment vertical="center"/>
    </xf>
    <xf numFmtId="1" fontId="10" fillId="5" borderId="60" xfId="1" applyNumberFormat="1" applyFont="1" applyFill="1" applyBorder="1" applyAlignment="1">
      <alignment horizontal="center" vertical="center"/>
    </xf>
    <xf numFmtId="1" fontId="10" fillId="5" borderId="6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7" xfId="0" applyFont="1" applyBorder="1"/>
    <xf numFmtId="1" fontId="10" fillId="5" borderId="71" xfId="1" applyNumberFormat="1" applyFont="1" applyFill="1" applyBorder="1" applyAlignment="1">
      <alignment horizontal="center" vertical="center"/>
    </xf>
    <xf numFmtId="1" fontId="10" fillId="5" borderId="72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49" xfId="0" applyNumberFormat="1" applyFont="1" applyBorder="1" applyAlignment="1">
      <alignment vertical="center"/>
    </xf>
    <xf numFmtId="1" fontId="10" fillId="0" borderId="51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vertical="center"/>
    </xf>
    <xf numFmtId="1" fontId="10" fillId="0" borderId="58" xfId="0" applyNumberFormat="1" applyFont="1" applyBorder="1" applyAlignment="1">
      <alignment vertical="center"/>
    </xf>
    <xf numFmtId="164" fontId="16" fillId="0" borderId="65" xfId="0" applyNumberFormat="1" applyFont="1" applyBorder="1" applyAlignment="1">
      <alignment vertical="center"/>
    </xf>
    <xf numFmtId="164" fontId="10" fillId="0" borderId="28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8" xfId="0" applyFont="1" applyBorder="1" applyAlignment="1" applyProtection="1">
      <alignment horizontal="center" vertical="center"/>
      <protection locked="0"/>
    </xf>
    <xf numFmtId="2" fontId="24" fillId="0" borderId="8" xfId="0" applyNumberFormat="1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2" fontId="24" fillId="2" borderId="11" xfId="0" applyNumberFormat="1" applyFont="1" applyFill="1" applyBorder="1" applyAlignment="1">
      <alignment horizontal="center" vertical="center"/>
    </xf>
    <xf numFmtId="0" fontId="24" fillId="0" borderId="69" xfId="0" applyFont="1" applyBorder="1" applyAlignment="1" applyProtection="1">
      <alignment horizontal="center" vertical="center"/>
      <protection locked="0"/>
    </xf>
    <xf numFmtId="2" fontId="24" fillId="0" borderId="69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19" xfId="0" applyNumberFormat="1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164" fontId="10" fillId="0" borderId="59" xfId="0" applyNumberFormat="1" applyFont="1" applyBorder="1" applyAlignment="1">
      <alignment vertical="center"/>
    </xf>
    <xf numFmtId="2" fontId="0" fillId="0" borderId="18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2" fontId="24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0" borderId="76" xfId="0" applyNumberFormat="1" applyBorder="1" applyAlignment="1">
      <alignment horizontal="center" vertical="center"/>
    </xf>
    <xf numFmtId="2" fontId="0" fillId="0" borderId="7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3" xfId="0" applyFill="1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0" borderId="78" xfId="0" applyBorder="1" applyAlignment="1">
      <alignment horizontal="center"/>
    </xf>
    <xf numFmtId="2" fontId="24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0" fillId="6" borderId="79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5" xfId="0" applyNumberFormat="1" applyFont="1" applyBorder="1" applyAlignment="1">
      <alignment vertical="center"/>
    </xf>
    <xf numFmtId="1" fontId="22" fillId="0" borderId="26" xfId="0" applyNumberFormat="1" applyFont="1" applyBorder="1" applyAlignment="1">
      <alignment vertical="center"/>
    </xf>
    <xf numFmtId="1" fontId="22" fillId="0" borderId="28" xfId="0" applyNumberFormat="1" applyFont="1" applyBorder="1" applyAlignment="1">
      <alignment vertical="center"/>
    </xf>
    <xf numFmtId="1" fontId="10" fillId="0" borderId="80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8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7" xfId="0" applyFont="1" applyBorder="1" applyAlignment="1" applyProtection="1">
      <alignment horizontal="center" vertical="center" wrapText="1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19" xfId="0" applyNumberFormat="1" applyFont="1" applyBorder="1" applyAlignment="1">
      <alignment horizontal="center" vertical="center"/>
    </xf>
    <xf numFmtId="2" fontId="24" fillId="0" borderId="90" xfId="0" applyNumberFormat="1" applyFont="1" applyBorder="1" applyAlignment="1">
      <alignment horizontal="center" vertical="center"/>
    </xf>
    <xf numFmtId="2" fontId="24" fillId="0" borderId="70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8" xfId="0" applyNumberFormat="1" applyBorder="1"/>
    <xf numFmtId="2" fontId="24" fillId="0" borderId="8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2" xfId="1" applyNumberFormat="1" applyBorder="1" applyAlignment="1">
      <alignment vertical="center"/>
    </xf>
    <xf numFmtId="1" fontId="8" fillId="0" borderId="93" xfId="0" applyNumberFormat="1" applyFont="1" applyBorder="1" applyAlignment="1">
      <alignment vertical="center"/>
    </xf>
    <xf numFmtId="1" fontId="8" fillId="0" borderId="97" xfId="1" applyNumberFormat="1" applyBorder="1" applyAlignment="1">
      <alignment vertical="center"/>
    </xf>
    <xf numFmtId="1" fontId="8" fillId="0" borderId="98" xfId="0" applyNumberFormat="1" applyFon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102" xfId="1" applyNumberFormat="1" applyBorder="1" applyAlignment="1">
      <alignment vertical="center"/>
    </xf>
    <xf numFmtId="164" fontId="8" fillId="0" borderId="103" xfId="0" applyNumberFormat="1" applyFont="1" applyBorder="1" applyAlignment="1">
      <alignment horizontal="right" vertical="center"/>
    </xf>
    <xf numFmtId="164" fontId="8" fillId="0" borderId="100" xfId="0" applyNumberFormat="1" applyFont="1" applyBorder="1" applyAlignment="1">
      <alignment horizontal="right" vertical="center"/>
    </xf>
    <xf numFmtId="1" fontId="8" fillId="0" borderId="98" xfId="1" applyNumberFormat="1" applyBorder="1" applyAlignment="1">
      <alignment vertical="center"/>
    </xf>
    <xf numFmtId="1" fontId="8" fillId="0" borderId="93" xfId="0" applyNumberFormat="1" applyFont="1" applyBorder="1" applyAlignment="1">
      <alignment horizontal="center" vertical="center"/>
    </xf>
    <xf numFmtId="164" fontId="8" fillId="0" borderId="101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8" fillId="0" borderId="41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0" fontId="0" fillId="0" borderId="47" xfId="0" applyBorder="1"/>
    <xf numFmtId="0" fontId="0" fillId="0" borderId="91" xfId="0" applyBorder="1"/>
    <xf numFmtId="0" fontId="0" fillId="0" borderId="21" xfId="0" applyBorder="1"/>
    <xf numFmtId="0" fontId="23" fillId="0" borderId="21" xfId="0" applyFont="1" applyBorder="1"/>
    <xf numFmtId="0" fontId="0" fillId="0" borderId="2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/>
    <xf numFmtId="0" fontId="0" fillId="0" borderId="1" xfId="0" applyBorder="1"/>
    <xf numFmtId="2" fontId="0" fillId="0" borderId="19" xfId="0" applyNumberFormat="1" applyBorder="1" applyAlignment="1">
      <alignment horizontal="center"/>
    </xf>
    <xf numFmtId="2" fontId="0" fillId="0" borderId="90" xfId="0" applyNumberFormat="1" applyBorder="1" applyAlignment="1">
      <alignment horizontal="center"/>
    </xf>
    <xf numFmtId="1" fontId="10" fillId="5" borderId="104" xfId="1" applyNumberFormat="1" applyFont="1" applyFill="1" applyBorder="1" applyAlignment="1">
      <alignment horizontal="center" vertical="center"/>
    </xf>
    <xf numFmtId="1" fontId="10" fillId="5" borderId="105" xfId="1" applyNumberFormat="1" applyFont="1" applyFill="1" applyBorder="1" applyAlignment="1">
      <alignment horizontal="center" vertical="center"/>
    </xf>
    <xf numFmtId="164" fontId="0" fillId="0" borderId="0" xfId="0" applyNumberFormat="1"/>
    <xf numFmtId="2" fontId="0" fillId="0" borderId="106" xfId="0" applyNumberFormat="1" applyBorder="1" applyAlignment="1">
      <alignment horizontal="center"/>
    </xf>
    <xf numFmtId="2" fontId="0" fillId="0" borderId="10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2" fillId="0" borderId="37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0" fontId="25" fillId="0" borderId="94" xfId="0" applyFont="1" applyBorder="1" applyAlignment="1">
      <alignment horizont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2" xfId="1" applyNumberFormat="1" applyFont="1" applyBorder="1" applyAlignment="1">
      <alignment horizontal="center" vertical="center" wrapText="1"/>
    </xf>
    <xf numFmtId="1" fontId="2" fillId="0" borderId="37" xfId="1" applyNumberFormat="1" applyFont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1" fontId="2" fillId="4" borderId="41" xfId="1" applyNumberFormat="1" applyFont="1" applyFill="1" applyBorder="1" applyAlignment="1">
      <alignment horizontal="center"/>
    </xf>
    <xf numFmtId="1" fontId="2" fillId="4" borderId="38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16" fillId="0" borderId="55" xfId="1" applyNumberFormat="1" applyFont="1" applyBorder="1" applyAlignment="1">
      <alignment horizontal="left" vertical="center" wrapText="1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" fontId="10" fillId="0" borderId="47" xfId="1" applyNumberFormat="1" applyFont="1" applyBorder="1" applyAlignment="1">
      <alignment horizontal="center" vertical="center"/>
    </xf>
    <xf numFmtId="1" fontId="10" fillId="0" borderId="48" xfId="1" applyNumberFormat="1" applyFont="1" applyBorder="1" applyAlignment="1">
      <alignment horizontal="center" vertical="center"/>
    </xf>
    <xf numFmtId="1" fontId="2" fillId="0" borderId="66" xfId="1" applyNumberFormat="1" applyFont="1" applyBorder="1" applyAlignment="1">
      <alignment horizontal="center" vertical="center" wrapText="1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16" fillId="0" borderId="49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25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8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81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85" xfId="0" applyFont="1" applyBorder="1" applyAlignment="1" applyProtection="1">
      <alignment horizontal="center" vertical="center" wrapText="1"/>
      <protection locked="0"/>
    </xf>
    <xf numFmtId="0" fontId="5" fillId="0" borderId="81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2" borderId="8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8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8" xfId="0" applyNumberFormat="1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'08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'!$B$9:$B$32</c:f>
              <c:numCache>
                <c:formatCode>General</c:formatCode>
                <c:ptCount val="24"/>
                <c:pt idx="0">
                  <c:v>23.58</c:v>
                </c:pt>
                <c:pt idx="1">
                  <c:v>28.03</c:v>
                </c:pt>
                <c:pt idx="2">
                  <c:v>22.45</c:v>
                </c:pt>
                <c:pt idx="3">
                  <c:v>18.23</c:v>
                </c:pt>
                <c:pt idx="4">
                  <c:v>40.01</c:v>
                </c:pt>
                <c:pt idx="5">
                  <c:v>34.549999999999997</c:v>
                </c:pt>
                <c:pt idx="6">
                  <c:v>32.53</c:v>
                </c:pt>
                <c:pt idx="7">
                  <c:v>62</c:v>
                </c:pt>
                <c:pt idx="8">
                  <c:v>76.510000000000005</c:v>
                </c:pt>
                <c:pt idx="9">
                  <c:v>93.39</c:v>
                </c:pt>
                <c:pt idx="10">
                  <c:v>93.86</c:v>
                </c:pt>
                <c:pt idx="11">
                  <c:v>81.28</c:v>
                </c:pt>
                <c:pt idx="12">
                  <c:v>74.59</c:v>
                </c:pt>
                <c:pt idx="13">
                  <c:v>78.83</c:v>
                </c:pt>
                <c:pt idx="14">
                  <c:v>74.8</c:v>
                </c:pt>
                <c:pt idx="15">
                  <c:v>109.83</c:v>
                </c:pt>
                <c:pt idx="16">
                  <c:v>118</c:v>
                </c:pt>
                <c:pt idx="17">
                  <c:v>112.28</c:v>
                </c:pt>
                <c:pt idx="18">
                  <c:v>117.03</c:v>
                </c:pt>
                <c:pt idx="19">
                  <c:v>111.91</c:v>
                </c:pt>
                <c:pt idx="20">
                  <c:v>110.94</c:v>
                </c:pt>
                <c:pt idx="21">
                  <c:v>108.99000000000001</c:v>
                </c:pt>
                <c:pt idx="22">
                  <c:v>104.24000000000001</c:v>
                </c:pt>
                <c:pt idx="23">
                  <c:v>101.75999999999999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'08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'!$C$9:$C$32</c:f>
              <c:numCache>
                <c:formatCode>General</c:formatCode>
                <c:ptCount val="24"/>
                <c:pt idx="0">
                  <c:v>-6.1842559518389066</c:v>
                </c:pt>
                <c:pt idx="1">
                  <c:v>3.7391708292682324</c:v>
                </c:pt>
                <c:pt idx="2">
                  <c:v>8.6407993163362562E-2</c:v>
                </c:pt>
                <c:pt idx="3">
                  <c:v>-2.2147552561485782</c:v>
                </c:pt>
                <c:pt idx="4">
                  <c:v>2.0097810115855737</c:v>
                </c:pt>
                <c:pt idx="5">
                  <c:v>-0.89416277108126963</c:v>
                </c:pt>
                <c:pt idx="6">
                  <c:v>-1.3518558615172225</c:v>
                </c:pt>
                <c:pt idx="7">
                  <c:v>12.899789996337461</c:v>
                </c:pt>
                <c:pt idx="8">
                  <c:v>17.445569626700632</c:v>
                </c:pt>
                <c:pt idx="9">
                  <c:v>17.542101015483283</c:v>
                </c:pt>
                <c:pt idx="10">
                  <c:v>3.712534040689718</c:v>
                </c:pt>
                <c:pt idx="11">
                  <c:v>-3.6535357716737167</c:v>
                </c:pt>
                <c:pt idx="12">
                  <c:v>-7.2047058280930969</c:v>
                </c:pt>
                <c:pt idx="13">
                  <c:v>-1.8550203503614284</c:v>
                </c:pt>
                <c:pt idx="14">
                  <c:v>20.2329349688383</c:v>
                </c:pt>
                <c:pt idx="15">
                  <c:v>34.593170553730467</c:v>
                </c:pt>
                <c:pt idx="16">
                  <c:v>20.953744127864471</c:v>
                </c:pt>
                <c:pt idx="17">
                  <c:v>21.827806851871095</c:v>
                </c:pt>
                <c:pt idx="18">
                  <c:v>26.500736183737509</c:v>
                </c:pt>
                <c:pt idx="19">
                  <c:v>25.713465283407931</c:v>
                </c:pt>
                <c:pt idx="20">
                  <c:v>25.95626406286285</c:v>
                </c:pt>
                <c:pt idx="21">
                  <c:v>24.839007848091555</c:v>
                </c:pt>
                <c:pt idx="22">
                  <c:v>24.051888119227389</c:v>
                </c:pt>
                <c:pt idx="23">
                  <c:v>22.895756152357986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'08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'!$D$9:$D$32</c:f>
              <c:numCache>
                <c:formatCode>0.00</c:formatCode>
                <c:ptCount val="24"/>
                <c:pt idx="0">
                  <c:v>22.991742293933299</c:v>
                </c:pt>
                <c:pt idx="1">
                  <c:v>17.688833972345151</c:v>
                </c:pt>
                <c:pt idx="2">
                  <c:v>15.943595072261189</c:v>
                </c:pt>
                <c:pt idx="3">
                  <c:v>14.103157542375214</c:v>
                </c:pt>
                <c:pt idx="4">
                  <c:v>31.508822746782116</c:v>
                </c:pt>
                <c:pt idx="5">
                  <c:v>29.018005896907567</c:v>
                </c:pt>
                <c:pt idx="6">
                  <c:v>27.494898600942122</c:v>
                </c:pt>
                <c:pt idx="7">
                  <c:v>42.023618905416328</c:v>
                </c:pt>
                <c:pt idx="8">
                  <c:v>51.568682457458053</c:v>
                </c:pt>
                <c:pt idx="9">
                  <c:v>68.509229919367428</c:v>
                </c:pt>
                <c:pt idx="10">
                  <c:v>82.51143902925034</c:v>
                </c:pt>
                <c:pt idx="11">
                  <c:v>77.123910011749103</c:v>
                </c:pt>
                <c:pt idx="12">
                  <c:v>74.135999053965975</c:v>
                </c:pt>
                <c:pt idx="13">
                  <c:v>73.007553704508496</c:v>
                </c:pt>
                <c:pt idx="14">
                  <c:v>53.751170524973986</c:v>
                </c:pt>
                <c:pt idx="15">
                  <c:v>69.245787993817558</c:v>
                </c:pt>
                <c:pt idx="16">
                  <c:v>91.214252572227139</c:v>
                </c:pt>
                <c:pt idx="17">
                  <c:v>84.718468654242571</c:v>
                </c:pt>
                <c:pt idx="18">
                  <c:v>84.65022107341116</c:v>
                </c:pt>
                <c:pt idx="19">
                  <c:v>80.470650125656675</c:v>
                </c:pt>
                <c:pt idx="20">
                  <c:v>79.278011095396209</c:v>
                </c:pt>
                <c:pt idx="21">
                  <c:v>78.492306717854618</c:v>
                </c:pt>
                <c:pt idx="22">
                  <c:v>74.632465113450493</c:v>
                </c:pt>
                <c:pt idx="23">
                  <c:v>73.371316243729254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'08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'!$E$9:$E$32</c:f>
              <c:numCache>
                <c:formatCode>0.00</c:formatCode>
                <c:ptCount val="24"/>
                <c:pt idx="0">
                  <c:v>6.7725136579056207</c:v>
                </c:pt>
                <c:pt idx="1">
                  <c:v>6.6019951983865903</c:v>
                </c:pt>
                <c:pt idx="2">
                  <c:v>6.4199969345754377</c:v>
                </c:pt>
                <c:pt idx="3">
                  <c:v>6.3415977137733544</c:v>
                </c:pt>
                <c:pt idx="4">
                  <c:v>6.4913962416323168</c:v>
                </c:pt>
                <c:pt idx="5">
                  <c:v>6.4261568741737003</c:v>
                </c:pt>
                <c:pt idx="6">
                  <c:v>6.3869572605751168</c:v>
                </c:pt>
                <c:pt idx="7">
                  <c:v>7.0765910982462126</c:v>
                </c:pt>
                <c:pt idx="8">
                  <c:v>7.4957479158412932</c:v>
                </c:pt>
                <c:pt idx="9">
                  <c:v>7.3386690651493049</c:v>
                </c:pt>
                <c:pt idx="10">
                  <c:v>7.6360269300598427</c:v>
                </c:pt>
                <c:pt idx="11">
                  <c:v>7.8096257599245584</c:v>
                </c:pt>
                <c:pt idx="12">
                  <c:v>7.6587067741271264</c:v>
                </c:pt>
                <c:pt idx="13">
                  <c:v>7.6774666458528893</c:v>
                </c:pt>
                <c:pt idx="14">
                  <c:v>4.9079368279569886</c:v>
                </c:pt>
                <c:pt idx="15">
                  <c:v>5.9910414524519702</c:v>
                </c:pt>
                <c:pt idx="16">
                  <c:v>5.8320032999083828</c:v>
                </c:pt>
                <c:pt idx="17">
                  <c:v>5.7337244938863314</c:v>
                </c:pt>
                <c:pt idx="18">
                  <c:v>5.879042742851329</c:v>
                </c:pt>
                <c:pt idx="19">
                  <c:v>5.7258845909353688</c:v>
                </c:pt>
                <c:pt idx="20">
                  <c:v>5.7057248417409205</c:v>
                </c:pt>
                <c:pt idx="21">
                  <c:v>5.658685434053826</c:v>
                </c:pt>
                <c:pt idx="22">
                  <c:v>5.5556467673221057</c:v>
                </c:pt>
                <c:pt idx="23">
                  <c:v>5.4929276039127224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'08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'08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'!$AE$9:$AE$32</c:f>
              <c:numCache>
                <c:formatCode>0.00</c:formatCode>
                <c:ptCount val="24"/>
                <c:pt idx="0">
                  <c:v>84.42</c:v>
                </c:pt>
                <c:pt idx="1">
                  <c:v>72.98</c:v>
                </c:pt>
                <c:pt idx="2">
                  <c:v>73.28</c:v>
                </c:pt>
                <c:pt idx="3">
                  <c:v>73.56</c:v>
                </c:pt>
                <c:pt idx="4">
                  <c:v>72.62</c:v>
                </c:pt>
                <c:pt idx="5">
                  <c:v>73.599999999999994</c:v>
                </c:pt>
                <c:pt idx="6">
                  <c:v>73.63</c:v>
                </c:pt>
                <c:pt idx="7">
                  <c:v>71.06</c:v>
                </c:pt>
                <c:pt idx="8">
                  <c:v>71.180000000000007</c:v>
                </c:pt>
                <c:pt idx="9">
                  <c:v>73.22</c:v>
                </c:pt>
                <c:pt idx="10">
                  <c:v>86.41</c:v>
                </c:pt>
                <c:pt idx="11">
                  <c:v>92.99</c:v>
                </c:pt>
                <c:pt idx="12">
                  <c:v>93.82</c:v>
                </c:pt>
                <c:pt idx="13">
                  <c:v>91.56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'08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'!$AK$9:$AK$32</c:f>
              <c:numCache>
                <c:formatCode>0.00</c:formatCode>
                <c:ptCount val="24"/>
                <c:pt idx="0">
                  <c:v>78.235744048161095</c:v>
                </c:pt>
                <c:pt idx="1">
                  <c:v>76.719170829268236</c:v>
                </c:pt>
                <c:pt idx="2">
                  <c:v>73.366407993163364</c:v>
                </c:pt>
                <c:pt idx="3">
                  <c:v>71.345244743851424</c:v>
                </c:pt>
                <c:pt idx="4">
                  <c:v>74.629781011585578</c:v>
                </c:pt>
                <c:pt idx="5">
                  <c:v>72.705837228918725</c:v>
                </c:pt>
                <c:pt idx="6">
                  <c:v>72.278144138482773</c:v>
                </c:pt>
                <c:pt idx="7">
                  <c:v>83.959789996337463</c:v>
                </c:pt>
                <c:pt idx="8">
                  <c:v>88.625569626700639</c:v>
                </c:pt>
                <c:pt idx="9">
                  <c:v>90.762101015483282</c:v>
                </c:pt>
                <c:pt idx="10">
                  <c:v>90.122534040689715</c:v>
                </c:pt>
                <c:pt idx="11">
                  <c:v>89.336464228326278</c:v>
                </c:pt>
                <c:pt idx="12">
                  <c:v>86.615294171906896</c:v>
                </c:pt>
                <c:pt idx="13">
                  <c:v>89.704979649638574</c:v>
                </c:pt>
                <c:pt idx="14">
                  <c:v>20.2329349688383</c:v>
                </c:pt>
                <c:pt idx="15">
                  <c:v>34.593170553730467</c:v>
                </c:pt>
                <c:pt idx="16">
                  <c:v>20.953744127864471</c:v>
                </c:pt>
                <c:pt idx="17">
                  <c:v>21.827806851871095</c:v>
                </c:pt>
                <c:pt idx="18">
                  <c:v>26.500736183737509</c:v>
                </c:pt>
                <c:pt idx="19">
                  <c:v>25.713465283407931</c:v>
                </c:pt>
                <c:pt idx="20">
                  <c:v>25.95626406286285</c:v>
                </c:pt>
                <c:pt idx="21">
                  <c:v>24.839007848091555</c:v>
                </c:pt>
                <c:pt idx="22">
                  <c:v>24.051888119227389</c:v>
                </c:pt>
                <c:pt idx="23">
                  <c:v>22.895756152357986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'08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'!$AM$9:$AM$32</c:f>
              <c:numCache>
                <c:formatCode>0.00</c:formatCode>
                <c:ptCount val="24"/>
                <c:pt idx="0">
                  <c:v>152.7117422939333</c:v>
                </c:pt>
                <c:pt idx="1">
                  <c:v>148.30883397234516</c:v>
                </c:pt>
                <c:pt idx="2">
                  <c:v>145.34359507226117</c:v>
                </c:pt>
                <c:pt idx="3">
                  <c:v>144.64315754237523</c:v>
                </c:pt>
                <c:pt idx="4">
                  <c:v>146.55882274678211</c:v>
                </c:pt>
                <c:pt idx="5">
                  <c:v>146.21800589690756</c:v>
                </c:pt>
                <c:pt idx="6">
                  <c:v>145.28489860094211</c:v>
                </c:pt>
                <c:pt idx="7">
                  <c:v>157.54361890541634</c:v>
                </c:pt>
                <c:pt idx="8">
                  <c:v>167.42868245745805</c:v>
                </c:pt>
                <c:pt idx="9">
                  <c:v>159.83922991936743</c:v>
                </c:pt>
                <c:pt idx="10">
                  <c:v>170.80143902925033</c:v>
                </c:pt>
                <c:pt idx="11">
                  <c:v>177.61391001174911</c:v>
                </c:pt>
                <c:pt idx="12">
                  <c:v>175.09599905396598</c:v>
                </c:pt>
                <c:pt idx="13">
                  <c:v>172.6575537045085</c:v>
                </c:pt>
                <c:pt idx="14">
                  <c:v>150.081170524974</c:v>
                </c:pt>
                <c:pt idx="15">
                  <c:v>169.22578799381756</c:v>
                </c:pt>
                <c:pt idx="16">
                  <c:v>177.34425257222713</c:v>
                </c:pt>
                <c:pt idx="17">
                  <c:v>173.05846865424257</c:v>
                </c:pt>
                <c:pt idx="18">
                  <c:v>173.43022107341116</c:v>
                </c:pt>
                <c:pt idx="19">
                  <c:v>168.90065012565668</c:v>
                </c:pt>
                <c:pt idx="20">
                  <c:v>167.95801109539622</c:v>
                </c:pt>
                <c:pt idx="21">
                  <c:v>167.44230671785462</c:v>
                </c:pt>
                <c:pt idx="22">
                  <c:v>164.65246511345049</c:v>
                </c:pt>
                <c:pt idx="23">
                  <c:v>163.63131624372926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'08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'!$F$9:$F$32</c:f>
              <c:numCache>
                <c:formatCode>General</c:formatCode>
                <c:ptCount val="24"/>
                <c:pt idx="0">
                  <c:v>214.89</c:v>
                </c:pt>
                <c:pt idx="1">
                  <c:v>207.48</c:v>
                </c:pt>
                <c:pt idx="2">
                  <c:v>203.5</c:v>
                </c:pt>
                <c:pt idx="3">
                  <c:v>195.09</c:v>
                </c:pt>
                <c:pt idx="4">
                  <c:v>203.26</c:v>
                </c:pt>
                <c:pt idx="5">
                  <c:v>199.85</c:v>
                </c:pt>
                <c:pt idx="6">
                  <c:v>177.34</c:v>
                </c:pt>
                <c:pt idx="7">
                  <c:v>191.06</c:v>
                </c:pt>
                <c:pt idx="8">
                  <c:v>192.26</c:v>
                </c:pt>
                <c:pt idx="9">
                  <c:v>165.84</c:v>
                </c:pt>
                <c:pt idx="10">
                  <c:v>168.71</c:v>
                </c:pt>
                <c:pt idx="11">
                  <c:v>165.95</c:v>
                </c:pt>
                <c:pt idx="12">
                  <c:v>193.96</c:v>
                </c:pt>
                <c:pt idx="13">
                  <c:v>203.42</c:v>
                </c:pt>
                <c:pt idx="14">
                  <c:v>227.68</c:v>
                </c:pt>
                <c:pt idx="15">
                  <c:v>206.01</c:v>
                </c:pt>
                <c:pt idx="16">
                  <c:v>275.26</c:v>
                </c:pt>
                <c:pt idx="17">
                  <c:v>226.32</c:v>
                </c:pt>
                <c:pt idx="18">
                  <c:v>247.5</c:v>
                </c:pt>
                <c:pt idx="19">
                  <c:v>270.62</c:v>
                </c:pt>
                <c:pt idx="20">
                  <c:v>261.77999999999997</c:v>
                </c:pt>
                <c:pt idx="21">
                  <c:v>272.14999999999998</c:v>
                </c:pt>
                <c:pt idx="22">
                  <c:v>271.13</c:v>
                </c:pt>
                <c:pt idx="23">
                  <c:v>256.42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'08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'!$G$9:$G$32</c:f>
              <c:numCache>
                <c:formatCode>0.00</c:formatCode>
                <c:ptCount val="24"/>
                <c:pt idx="0">
                  <c:v>138.55049614283035</c:v>
                </c:pt>
                <c:pt idx="1">
                  <c:v>132.43560614178941</c:v>
                </c:pt>
                <c:pt idx="2">
                  <c:v>130.55880096658208</c:v>
                </c:pt>
                <c:pt idx="3">
                  <c:v>126.03654515218804</c:v>
                </c:pt>
                <c:pt idx="4">
                  <c:v>132.65144731615368</c:v>
                </c:pt>
                <c:pt idx="5">
                  <c:v>126.41672630222685</c:v>
                </c:pt>
                <c:pt idx="6">
                  <c:v>117.07840827130926</c:v>
                </c:pt>
                <c:pt idx="7">
                  <c:v>128.25841225309179</c:v>
                </c:pt>
                <c:pt idx="8">
                  <c:v>134.09368653570203</c:v>
                </c:pt>
                <c:pt idx="9">
                  <c:v>127.17424532669956</c:v>
                </c:pt>
                <c:pt idx="10">
                  <c:v>134.4241492024008</c:v>
                </c:pt>
                <c:pt idx="11">
                  <c:v>131.74151508083986</c:v>
                </c:pt>
                <c:pt idx="12">
                  <c:v>133.85454394682421</c:v>
                </c:pt>
                <c:pt idx="13">
                  <c:v>143.5118956335445</c:v>
                </c:pt>
                <c:pt idx="14">
                  <c:v>119.56233578629491</c:v>
                </c:pt>
                <c:pt idx="15">
                  <c:v>110.26791324906249</c:v>
                </c:pt>
                <c:pt idx="16">
                  <c:v>171.28355924918168</c:v>
                </c:pt>
                <c:pt idx="17">
                  <c:v>147.9053885990987</c:v>
                </c:pt>
                <c:pt idx="18">
                  <c:v>162.12347292358561</c:v>
                </c:pt>
                <c:pt idx="19">
                  <c:v>175.95969641399932</c:v>
                </c:pt>
                <c:pt idx="20">
                  <c:v>174.50095372726915</c:v>
                </c:pt>
                <c:pt idx="21">
                  <c:v>179.44615235173023</c:v>
                </c:pt>
                <c:pt idx="22">
                  <c:v>184.74080741281367</c:v>
                </c:pt>
                <c:pt idx="23">
                  <c:v>174.20695025476482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'08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'!$H$9:$H$32</c:f>
              <c:numCache>
                <c:formatCode>0.00</c:formatCode>
                <c:ptCount val="24"/>
                <c:pt idx="0">
                  <c:v>87.08613998721215</c:v>
                </c:pt>
                <c:pt idx="1">
                  <c:v>86.07258293904178</c:v>
                </c:pt>
                <c:pt idx="2">
                  <c:v>84.120612844267384</c:v>
                </c:pt>
                <c:pt idx="3">
                  <c:v>80.552414530581927</c:v>
                </c:pt>
                <c:pt idx="4">
                  <c:v>81.797085556461568</c:v>
                </c:pt>
                <c:pt idx="5">
                  <c:v>84.3902331390466</c:v>
                </c:pt>
                <c:pt idx="6">
                  <c:v>72.262868208657736</c:v>
                </c:pt>
                <c:pt idx="7">
                  <c:v>73.266496856251379</c:v>
                </c:pt>
                <c:pt idx="8">
                  <c:v>68.861723146154077</c:v>
                </c:pt>
                <c:pt idx="9">
                  <c:v>49.528659843124167</c:v>
                </c:pt>
                <c:pt idx="10">
                  <c:v>45.126579976519267</c:v>
                </c:pt>
                <c:pt idx="11">
                  <c:v>45.071079561821549</c:v>
                </c:pt>
                <c:pt idx="12">
                  <c:v>50.651280546747266</c:v>
                </c:pt>
                <c:pt idx="13">
                  <c:v>50.391614502076941</c:v>
                </c:pt>
                <c:pt idx="14">
                  <c:v>64.199785083087519</c:v>
                </c:pt>
                <c:pt idx="15">
                  <c:v>85.256295625584968</c:v>
                </c:pt>
                <c:pt idx="16">
                  <c:v>91.428135176845103</c:v>
                </c:pt>
                <c:pt idx="17">
                  <c:v>86.669721212529836</c:v>
                </c:pt>
                <c:pt idx="18">
                  <c:v>93.799593318644582</c:v>
                </c:pt>
                <c:pt idx="19">
                  <c:v>101.79403699299488</c:v>
                </c:pt>
                <c:pt idx="20">
                  <c:v>94.700583220952268</c:v>
                </c:pt>
                <c:pt idx="21">
                  <c:v>99.92110277946486</c:v>
                </c:pt>
                <c:pt idx="22">
                  <c:v>93.551285597631235</c:v>
                </c:pt>
                <c:pt idx="23">
                  <c:v>89.914336005094484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'08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'!$I$9:$I$32</c:f>
              <c:numCache>
                <c:formatCode>0.00</c:formatCode>
                <c:ptCount val="24"/>
                <c:pt idx="0">
                  <c:v>-10.746636130042528</c:v>
                </c:pt>
                <c:pt idx="1">
                  <c:v>-11.028189080831222</c:v>
                </c:pt>
                <c:pt idx="2">
                  <c:v>-11.179413810849464</c:v>
                </c:pt>
                <c:pt idx="3">
                  <c:v>-11.498959682769989</c:v>
                </c:pt>
                <c:pt idx="4">
                  <c:v>-11.188532872615266</c:v>
                </c:pt>
                <c:pt idx="5">
                  <c:v>-10.956959441273494</c:v>
                </c:pt>
                <c:pt idx="6">
                  <c:v>-12.001276479966972</c:v>
                </c:pt>
                <c:pt idx="7">
                  <c:v>-10.464909109343193</c:v>
                </c:pt>
                <c:pt idx="8">
                  <c:v>-10.69540968185612</c:v>
                </c:pt>
                <c:pt idx="9">
                  <c:v>-10.862905169823787</c:v>
                </c:pt>
                <c:pt idx="10">
                  <c:v>-10.840729178920085</c:v>
                </c:pt>
                <c:pt idx="11">
                  <c:v>-10.862594642661438</c:v>
                </c:pt>
                <c:pt idx="12">
                  <c:v>9.4541755064285162</c:v>
                </c:pt>
                <c:pt idx="13">
                  <c:v>9.5164898643785314</c:v>
                </c:pt>
                <c:pt idx="14">
                  <c:v>11.651328629032257</c:v>
                </c:pt>
                <c:pt idx="15">
                  <c:v>10.485791125352506</c:v>
                </c:pt>
                <c:pt idx="16">
                  <c:v>12.548305573973209</c:v>
                </c:pt>
                <c:pt idx="17">
                  <c:v>-8.2551098116285679</c:v>
                </c:pt>
                <c:pt idx="18">
                  <c:v>-8.4230662422302416</c:v>
                </c:pt>
                <c:pt idx="19">
                  <c:v>-7.1337334069942315</c:v>
                </c:pt>
                <c:pt idx="20">
                  <c:v>-7.4215369482214051</c:v>
                </c:pt>
                <c:pt idx="21">
                  <c:v>-7.2172551311951487</c:v>
                </c:pt>
                <c:pt idx="22">
                  <c:v>-7.1620930104449734</c:v>
                </c:pt>
                <c:pt idx="23">
                  <c:v>-7.7012862598592982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'08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9</c:v>
                </c:pt>
                <c:pt idx="8">
                  <c:v>13</c:v>
                </c:pt>
                <c:pt idx="9">
                  <c:v>17.7</c:v>
                </c:pt>
                <c:pt idx="10">
                  <c:v>8.8000000000000007</c:v>
                </c:pt>
                <c:pt idx="11">
                  <c:v>12.7</c:v>
                </c:pt>
                <c:pt idx="12">
                  <c:v>7.8</c:v>
                </c:pt>
                <c:pt idx="13">
                  <c:v>7.9</c:v>
                </c:pt>
                <c:pt idx="14">
                  <c:v>43.12</c:v>
                </c:pt>
                <c:pt idx="15">
                  <c:v>44.36</c:v>
                </c:pt>
                <c:pt idx="16">
                  <c:v>40.729999999999997</c:v>
                </c:pt>
                <c:pt idx="17">
                  <c:v>50.85</c:v>
                </c:pt>
                <c:pt idx="18">
                  <c:v>56.39</c:v>
                </c:pt>
                <c:pt idx="19">
                  <c:v>38.340000000000003</c:v>
                </c:pt>
                <c:pt idx="20">
                  <c:v>38.340000000000003</c:v>
                </c:pt>
                <c:pt idx="21">
                  <c:v>37.65</c:v>
                </c:pt>
                <c:pt idx="22">
                  <c:v>37.590000000000003</c:v>
                </c:pt>
                <c:pt idx="23">
                  <c:v>38.11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'08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MAR 23 '!$P$9:$P$32</c:f>
              <c:numCache>
                <c:formatCode>0.00</c:formatCode>
                <c:ptCount val="24"/>
                <c:pt idx="0">
                  <c:v>20.11</c:v>
                </c:pt>
                <c:pt idx="1">
                  <c:v>20.11</c:v>
                </c:pt>
                <c:pt idx="2">
                  <c:v>20.11</c:v>
                </c:pt>
                <c:pt idx="3">
                  <c:v>20.11</c:v>
                </c:pt>
                <c:pt idx="4">
                  <c:v>20.11</c:v>
                </c:pt>
                <c:pt idx="5">
                  <c:v>19.75</c:v>
                </c:pt>
                <c:pt idx="6">
                  <c:v>20.079999999999998</c:v>
                </c:pt>
                <c:pt idx="7">
                  <c:v>19.97</c:v>
                </c:pt>
                <c:pt idx="8">
                  <c:v>19.989999999999998</c:v>
                </c:pt>
                <c:pt idx="9">
                  <c:v>20.11</c:v>
                </c:pt>
                <c:pt idx="10">
                  <c:v>20.13</c:v>
                </c:pt>
                <c:pt idx="11">
                  <c:v>20.21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19.98</c:v>
                </c:pt>
                <c:pt idx="18">
                  <c:v>21.21</c:v>
                </c:pt>
                <c:pt idx="19">
                  <c:v>20.07</c:v>
                </c:pt>
                <c:pt idx="20">
                  <c:v>20.02</c:v>
                </c:pt>
                <c:pt idx="21">
                  <c:v>20.190000000000001</c:v>
                </c:pt>
                <c:pt idx="22">
                  <c:v>20.09</c:v>
                </c:pt>
                <c:pt idx="23">
                  <c:v>20.09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'08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'08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'08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'08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'08 MAR 23 '!$AJ$9:$AJ$32</c:f>
              <c:numCache>
                <c:formatCode>0.00</c:formatCode>
                <c:ptCount val="24"/>
                <c:pt idx="0">
                  <c:v>138.55049614283035</c:v>
                </c:pt>
                <c:pt idx="1">
                  <c:v>132.43560614178941</c:v>
                </c:pt>
                <c:pt idx="2">
                  <c:v>130.55880096658208</c:v>
                </c:pt>
                <c:pt idx="3">
                  <c:v>126.03654515218804</c:v>
                </c:pt>
                <c:pt idx="4">
                  <c:v>132.65144731615368</c:v>
                </c:pt>
                <c:pt idx="5">
                  <c:v>126.41672630222685</c:v>
                </c:pt>
                <c:pt idx="6">
                  <c:v>119.07840827130926</c:v>
                </c:pt>
                <c:pt idx="7">
                  <c:v>137.25841225309179</c:v>
                </c:pt>
                <c:pt idx="8">
                  <c:v>147.09368653570203</c:v>
                </c:pt>
                <c:pt idx="9">
                  <c:v>144.87424532669957</c:v>
                </c:pt>
                <c:pt idx="10">
                  <c:v>143.22414920240081</c:v>
                </c:pt>
                <c:pt idx="11">
                  <c:v>144.44151508083985</c:v>
                </c:pt>
                <c:pt idx="12">
                  <c:v>141.65454394682422</c:v>
                </c:pt>
                <c:pt idx="13">
                  <c:v>151.4118956335445</c:v>
                </c:pt>
                <c:pt idx="14">
                  <c:v>162.68233578629491</c:v>
                </c:pt>
                <c:pt idx="15">
                  <c:v>154.62791324906249</c:v>
                </c:pt>
                <c:pt idx="16">
                  <c:v>212.01355924918167</c:v>
                </c:pt>
                <c:pt idx="17">
                  <c:v>198.75538859909869</c:v>
                </c:pt>
                <c:pt idx="18">
                  <c:v>218.51347292358562</c:v>
                </c:pt>
                <c:pt idx="19">
                  <c:v>214.29969641399933</c:v>
                </c:pt>
                <c:pt idx="20">
                  <c:v>212.84095372726915</c:v>
                </c:pt>
                <c:pt idx="21">
                  <c:v>217.09615235173024</c:v>
                </c:pt>
                <c:pt idx="22">
                  <c:v>222.33080741281367</c:v>
                </c:pt>
                <c:pt idx="23">
                  <c:v>212.31695025476481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'08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'08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'08 MAR 23 '!$AL$9:$AL$32</c:f>
              <c:numCache>
                <c:formatCode>0.00</c:formatCode>
                <c:ptCount val="24"/>
                <c:pt idx="0">
                  <c:v>87.08613998721215</c:v>
                </c:pt>
                <c:pt idx="1">
                  <c:v>86.07258293904178</c:v>
                </c:pt>
                <c:pt idx="2">
                  <c:v>84.120612844267384</c:v>
                </c:pt>
                <c:pt idx="3">
                  <c:v>80.552414530581927</c:v>
                </c:pt>
                <c:pt idx="4">
                  <c:v>81.797085556461568</c:v>
                </c:pt>
                <c:pt idx="5">
                  <c:v>84.780233139046601</c:v>
                </c:pt>
                <c:pt idx="6">
                  <c:v>74.032868208657732</c:v>
                </c:pt>
                <c:pt idx="7">
                  <c:v>91.966496856251382</c:v>
                </c:pt>
                <c:pt idx="8">
                  <c:v>76.801723146154075</c:v>
                </c:pt>
                <c:pt idx="9">
                  <c:v>77.818659843124166</c:v>
                </c:pt>
                <c:pt idx="10">
                  <c:v>80.536579976519263</c:v>
                </c:pt>
                <c:pt idx="11">
                  <c:v>80.791079561821547</c:v>
                </c:pt>
                <c:pt idx="12">
                  <c:v>86.281280546747269</c:v>
                </c:pt>
                <c:pt idx="13">
                  <c:v>78.101614502076941</c:v>
                </c:pt>
                <c:pt idx="14">
                  <c:v>88.639785083087517</c:v>
                </c:pt>
                <c:pt idx="15">
                  <c:v>99.42629562558497</c:v>
                </c:pt>
                <c:pt idx="16">
                  <c:v>94.258135176845101</c:v>
                </c:pt>
                <c:pt idx="17">
                  <c:v>86.669721212529836</c:v>
                </c:pt>
                <c:pt idx="18">
                  <c:v>93.799593318644582</c:v>
                </c:pt>
                <c:pt idx="19">
                  <c:v>101.79403699299488</c:v>
                </c:pt>
                <c:pt idx="20">
                  <c:v>94.700583220952268</c:v>
                </c:pt>
                <c:pt idx="21">
                  <c:v>99.92110277946486</c:v>
                </c:pt>
                <c:pt idx="22">
                  <c:v>93.551285597631235</c:v>
                </c:pt>
                <c:pt idx="23">
                  <c:v>89.914336005094484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7" zoomScale="85" zoomScaleNormal="85" zoomScaleSheetLayoutView="85" workbookViewId="0">
      <selection activeCell="AO19" sqref="AO1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1" t="s">
        <v>102</v>
      </c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</row>
    <row r="2" spans="1:54" ht="20.25" x14ac:dyDescent="0.25">
      <c r="A2" s="182">
        <v>44993</v>
      </c>
      <c r="B2" s="182"/>
      <c r="C2" s="182"/>
      <c r="D2" s="182"/>
      <c r="E2" s="182"/>
      <c r="F2" s="182"/>
      <c r="G2" s="18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3" t="s">
        <v>0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209" t="s">
        <v>90</v>
      </c>
      <c r="AG4" s="210"/>
      <c r="AH4" s="210"/>
      <c r="AI4" s="210"/>
      <c r="AJ4" s="188" t="s">
        <v>103</v>
      </c>
      <c r="AK4" s="189"/>
      <c r="AL4" s="188" t="s">
        <v>104</v>
      </c>
      <c r="AM4" s="189"/>
      <c r="AN4" s="176" t="s">
        <v>68</v>
      </c>
      <c r="AO4" s="177"/>
      <c r="AP4" s="177"/>
      <c r="AQ4" s="177"/>
      <c r="AR4" s="177"/>
      <c r="AS4" s="178"/>
    </row>
    <row r="5" spans="1:54" ht="15.75" customHeight="1" thickBot="1" x14ac:dyDescent="0.3">
      <c r="B5" s="185"/>
      <c r="C5" s="186"/>
      <c r="D5" s="186"/>
      <c r="E5" s="186"/>
      <c r="F5" s="186"/>
      <c r="G5" s="186"/>
      <c r="H5" s="186"/>
      <c r="I5" s="186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211"/>
      <c r="AG5" s="212"/>
      <c r="AH5" s="212"/>
      <c r="AI5" s="212"/>
      <c r="AJ5" s="190"/>
      <c r="AK5" s="191"/>
      <c r="AL5" s="190"/>
      <c r="AM5" s="191"/>
      <c r="AN5" s="179"/>
      <c r="AO5" s="158"/>
      <c r="AP5" s="158"/>
      <c r="AQ5" s="158"/>
      <c r="AR5" s="158"/>
      <c r="AS5" s="180"/>
    </row>
    <row r="6" spans="1:54" ht="18.75" customHeight="1" thickBot="1" x14ac:dyDescent="0.3">
      <c r="B6" s="200" t="s">
        <v>1</v>
      </c>
      <c r="C6" s="201"/>
      <c r="D6" s="201"/>
      <c r="E6" s="201"/>
      <c r="F6" s="201"/>
      <c r="G6" s="201"/>
      <c r="H6" s="201"/>
      <c r="I6" s="202"/>
      <c r="J6" s="200" t="s">
        <v>73</v>
      </c>
      <c r="K6" s="203"/>
      <c r="L6" s="201"/>
      <c r="M6" s="201"/>
      <c r="N6" s="201"/>
      <c r="O6" s="201"/>
      <c r="P6" s="202"/>
      <c r="Q6" s="204"/>
      <c r="R6" s="194" t="s">
        <v>91</v>
      </c>
      <c r="S6" s="195"/>
      <c r="T6" s="195"/>
      <c r="U6" s="195"/>
      <c r="V6" s="195"/>
      <c r="W6" s="195"/>
      <c r="X6" s="195"/>
      <c r="Y6" s="195"/>
      <c r="Z6" s="194" t="s">
        <v>92</v>
      </c>
      <c r="AA6" s="195"/>
      <c r="AB6" s="195"/>
      <c r="AC6" s="195"/>
      <c r="AD6" s="195"/>
      <c r="AE6" s="195"/>
      <c r="AF6" s="196" t="s">
        <v>14</v>
      </c>
      <c r="AG6" s="197"/>
      <c r="AH6" s="205" t="s">
        <v>11</v>
      </c>
      <c r="AI6" s="206"/>
      <c r="AJ6" s="190"/>
      <c r="AK6" s="191"/>
      <c r="AL6" s="190"/>
      <c r="AM6" s="191"/>
      <c r="AN6" s="179"/>
      <c r="AO6" s="158"/>
      <c r="AP6" s="158"/>
      <c r="AQ6" s="158"/>
      <c r="AR6" s="158"/>
      <c r="AS6" s="180"/>
    </row>
    <row r="7" spans="1:54" ht="36.75" customHeight="1" thickBot="1" x14ac:dyDescent="0.3">
      <c r="B7" s="147" t="s">
        <v>12</v>
      </c>
      <c r="C7" s="148"/>
      <c r="D7" s="148"/>
      <c r="E7" s="149"/>
      <c r="F7" s="148" t="s">
        <v>13</v>
      </c>
      <c r="G7" s="148"/>
      <c r="H7" s="148"/>
      <c r="I7" s="150"/>
      <c r="J7" s="145" t="s">
        <v>7</v>
      </c>
      <c r="K7" s="146"/>
      <c r="L7" s="160" t="s">
        <v>8</v>
      </c>
      <c r="M7" s="146"/>
      <c r="N7" s="160" t="s">
        <v>9</v>
      </c>
      <c r="O7" s="146"/>
      <c r="P7" s="160" t="s">
        <v>10</v>
      </c>
      <c r="Q7" s="161"/>
      <c r="R7" s="145" t="s">
        <v>4</v>
      </c>
      <c r="S7" s="159"/>
      <c r="T7" s="159"/>
      <c r="U7" s="159"/>
      <c r="V7" s="159"/>
      <c r="W7" s="159"/>
      <c r="X7" s="160" t="s">
        <v>89</v>
      </c>
      <c r="Y7" s="161"/>
      <c r="Z7" s="145" t="s">
        <v>3</v>
      </c>
      <c r="AA7" s="159"/>
      <c r="AB7" s="159"/>
      <c r="AC7" s="146"/>
      <c r="AD7" s="151" t="s">
        <v>89</v>
      </c>
      <c r="AE7" s="151"/>
      <c r="AF7" s="198"/>
      <c r="AG7" s="199"/>
      <c r="AH7" s="207"/>
      <c r="AI7" s="208"/>
      <c r="AJ7" s="192"/>
      <c r="AK7" s="193"/>
      <c r="AL7" s="192"/>
      <c r="AM7" s="193"/>
      <c r="AN7" s="179"/>
      <c r="AO7" s="158"/>
      <c r="AP7" s="158"/>
      <c r="AQ7" s="158"/>
      <c r="AR7" s="158"/>
      <c r="AS7" s="180"/>
    </row>
    <row r="8" spans="1:54" ht="34.5" thickTop="1" thickBot="1" x14ac:dyDescent="0.3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3"/>
      <c r="AO8" s="124"/>
      <c r="AP8" s="124"/>
      <c r="AQ8" s="124"/>
      <c r="AR8" s="124"/>
      <c r="AS8" s="117"/>
    </row>
    <row r="9" spans="1:54" ht="15.75" x14ac:dyDescent="0.25">
      <c r="A9" s="25">
        <v>1</v>
      </c>
      <c r="B9" s="74">
        <v>23.58</v>
      </c>
      <c r="C9" s="51">
        <f t="shared" ref="C9:C32" si="0">AK9-AE9</f>
        <v>-6.1842559518389066</v>
      </c>
      <c r="D9" s="52">
        <f t="shared" ref="D9:D32" si="1">AM9-Y9</f>
        <v>22.991742293933299</v>
      </c>
      <c r="E9" s="59">
        <f t="shared" ref="E9:E32" si="2">(AG9+AI9)-Q9</f>
        <v>6.7725136579056207</v>
      </c>
      <c r="F9" s="76">
        <v>214.89</v>
      </c>
      <c r="G9" s="52">
        <f t="shared" ref="G9:G32" si="3">AJ9-AD9</f>
        <v>138.55049614283035</v>
      </c>
      <c r="H9" s="52">
        <f t="shared" ref="H9:H32" si="4">AL9-X9</f>
        <v>87.08613998721215</v>
      </c>
      <c r="I9" s="53">
        <f t="shared" ref="I9:I32" si="5">(AH9+AF9)-P9</f>
        <v>-10.746636130042528</v>
      </c>
      <c r="J9" s="58">
        <v>20.11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20.11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66.25</v>
      </c>
      <c r="V9" s="68">
        <v>0</v>
      </c>
      <c r="W9" s="90">
        <v>63.47</v>
      </c>
      <c r="X9" s="94">
        <f>R9+T9+V9</f>
        <v>0</v>
      </c>
      <c r="Y9" s="95">
        <f>S9+U9+W9</f>
        <v>129.72</v>
      </c>
      <c r="Z9" s="91">
        <v>0</v>
      </c>
      <c r="AA9" s="84">
        <v>0</v>
      </c>
      <c r="AB9" s="84">
        <v>0</v>
      </c>
      <c r="AC9" s="84">
        <v>84.42</v>
      </c>
      <c r="AD9" s="96">
        <f>Z9+AB9</f>
        <v>0</v>
      </c>
      <c r="AE9" s="52">
        <f>AA9+AC9</f>
        <v>84.42</v>
      </c>
      <c r="AF9" s="130">
        <v>0.44962029569892464</v>
      </c>
      <c r="AG9" s="131">
        <v>0.11964516129032259</v>
      </c>
      <c r="AH9" s="54">
        <f t="shared" ref="AH9:AH32" si="6">(F9+P9+X9+AD9)-(AJ9+AL9+AF9)</f>
        <v>8.9137435742585467</v>
      </c>
      <c r="AI9" s="63">
        <f t="shared" ref="AI9:AI32" si="7">(B9+Q9+Y9+AE9)-(AM9+AK9+AG9)</f>
        <v>6.652868496615298</v>
      </c>
      <c r="AJ9" s="64">
        <v>138.55049614283035</v>
      </c>
      <c r="AK9" s="61">
        <v>78.235744048161095</v>
      </c>
      <c r="AL9" s="66">
        <v>87.08613998721215</v>
      </c>
      <c r="AM9" s="61">
        <v>152.7117422939333</v>
      </c>
      <c r="AS9" s="118"/>
      <c r="BA9" s="42"/>
      <c r="BB9" s="42"/>
    </row>
    <row r="10" spans="1:54" ht="15.75" x14ac:dyDescent="0.25">
      <c r="A10" s="25">
        <v>2</v>
      </c>
      <c r="B10" s="69">
        <v>28.03</v>
      </c>
      <c r="C10" s="51">
        <f t="shared" si="0"/>
        <v>3.7391708292682324</v>
      </c>
      <c r="D10" s="52">
        <f t="shared" si="1"/>
        <v>17.688833972345151</v>
      </c>
      <c r="E10" s="59">
        <f t="shared" si="2"/>
        <v>6.6019951983865903</v>
      </c>
      <c r="F10" s="68">
        <v>207.48</v>
      </c>
      <c r="G10" s="52">
        <f t="shared" si="3"/>
        <v>132.43560614178941</v>
      </c>
      <c r="H10" s="52">
        <f t="shared" si="4"/>
        <v>86.07258293904178</v>
      </c>
      <c r="I10" s="53">
        <f t="shared" si="5"/>
        <v>-11.028189080831222</v>
      </c>
      <c r="J10" s="58">
        <v>20.11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20.11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66.62</v>
      </c>
      <c r="V10" s="84">
        <v>0</v>
      </c>
      <c r="W10" s="84">
        <v>64</v>
      </c>
      <c r="X10" s="94">
        <f t="shared" ref="X10:X32" si="10">R10+T10+V10</f>
        <v>0</v>
      </c>
      <c r="Y10" s="95">
        <f t="shared" ref="Y10:Y32" si="11">S10+U10+W10</f>
        <v>130.62</v>
      </c>
      <c r="Z10" s="91">
        <v>0</v>
      </c>
      <c r="AA10" s="84">
        <v>0</v>
      </c>
      <c r="AB10" s="84">
        <v>0</v>
      </c>
      <c r="AC10" s="84">
        <v>72.98</v>
      </c>
      <c r="AD10" s="96">
        <f t="shared" ref="AD10:AD32" si="12">Z10+AB10</f>
        <v>0</v>
      </c>
      <c r="AE10" s="52">
        <f t="shared" ref="AE10:AE32" si="13">AA10+AC10</f>
        <v>72.98</v>
      </c>
      <c r="AF10" s="132">
        <v>0.44962029569892464</v>
      </c>
      <c r="AG10" s="133">
        <v>0.11964516129032259</v>
      </c>
      <c r="AH10" s="54">
        <f t="shared" si="6"/>
        <v>8.6321906234698531</v>
      </c>
      <c r="AI10" s="63">
        <f t="shared" si="7"/>
        <v>6.4823500370962677</v>
      </c>
      <c r="AJ10" s="64">
        <v>132.43560614178941</v>
      </c>
      <c r="AK10" s="61">
        <v>76.719170829268236</v>
      </c>
      <c r="AL10" s="66">
        <v>86.07258293904178</v>
      </c>
      <c r="AM10" s="61">
        <v>148.30883397234516</v>
      </c>
      <c r="AS10" s="118"/>
      <c r="BA10" s="42"/>
      <c r="BB10" s="42"/>
    </row>
    <row r="11" spans="1:54" ht="15" customHeight="1" x14ac:dyDescent="0.25">
      <c r="A11" s="25">
        <v>3</v>
      </c>
      <c r="B11" s="69">
        <v>22.45</v>
      </c>
      <c r="C11" s="51">
        <f t="shared" si="0"/>
        <v>8.6407993163362562E-2</v>
      </c>
      <c r="D11" s="52">
        <f t="shared" si="1"/>
        <v>15.943595072261189</v>
      </c>
      <c r="E11" s="59">
        <f t="shared" si="2"/>
        <v>6.4199969345754377</v>
      </c>
      <c r="F11" s="68">
        <v>203.5</v>
      </c>
      <c r="G11" s="52">
        <f t="shared" si="3"/>
        <v>130.55880096658208</v>
      </c>
      <c r="H11" s="52">
        <f t="shared" si="4"/>
        <v>84.120612844267384</v>
      </c>
      <c r="I11" s="53">
        <f t="shared" si="5"/>
        <v>-11.179413810849464</v>
      </c>
      <c r="J11" s="58">
        <v>20.11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20.11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66.099999999999994</v>
      </c>
      <c r="V11" s="84">
        <v>0</v>
      </c>
      <c r="W11" s="84">
        <v>63.3</v>
      </c>
      <c r="X11" s="94">
        <f t="shared" si="10"/>
        <v>0</v>
      </c>
      <c r="Y11" s="95">
        <f t="shared" si="11"/>
        <v>129.39999999999998</v>
      </c>
      <c r="Z11" s="91">
        <v>0</v>
      </c>
      <c r="AA11" s="84">
        <v>0</v>
      </c>
      <c r="AB11" s="84">
        <v>0</v>
      </c>
      <c r="AC11" s="84">
        <v>73.28</v>
      </c>
      <c r="AD11" s="96">
        <f t="shared" si="12"/>
        <v>0</v>
      </c>
      <c r="AE11" s="52">
        <f t="shared" si="13"/>
        <v>73.28</v>
      </c>
      <c r="AF11" s="132">
        <v>0.44962029569892464</v>
      </c>
      <c r="AG11" s="133">
        <v>0.11964516129032259</v>
      </c>
      <c r="AH11" s="54">
        <f t="shared" si="6"/>
        <v>8.4809658934516108</v>
      </c>
      <c r="AI11" s="63">
        <f t="shared" si="7"/>
        <v>6.3003517732851151</v>
      </c>
      <c r="AJ11" s="64">
        <v>130.55880096658208</v>
      </c>
      <c r="AK11" s="61">
        <v>73.366407993163364</v>
      </c>
      <c r="AL11" s="66">
        <v>84.120612844267384</v>
      </c>
      <c r="AM11" s="61">
        <v>145.34359507226117</v>
      </c>
      <c r="AS11" s="118"/>
      <c r="BA11" s="42"/>
      <c r="BB11" s="42"/>
    </row>
    <row r="12" spans="1:54" ht="15" customHeight="1" x14ac:dyDescent="0.25">
      <c r="A12" s="25">
        <v>4</v>
      </c>
      <c r="B12" s="69">
        <v>18.23</v>
      </c>
      <c r="C12" s="51">
        <f t="shared" si="0"/>
        <v>-2.2147552561485782</v>
      </c>
      <c r="D12" s="52">
        <f t="shared" si="1"/>
        <v>14.103157542375214</v>
      </c>
      <c r="E12" s="59">
        <f t="shared" si="2"/>
        <v>6.3415977137733544</v>
      </c>
      <c r="F12" s="68">
        <v>195.09</v>
      </c>
      <c r="G12" s="52">
        <f t="shared" si="3"/>
        <v>126.03654515218804</v>
      </c>
      <c r="H12" s="52">
        <f t="shared" si="4"/>
        <v>80.552414530581927</v>
      </c>
      <c r="I12" s="53">
        <f t="shared" si="5"/>
        <v>-11.498959682769989</v>
      </c>
      <c r="J12" s="58">
        <v>20.11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20.11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67.010000000000005</v>
      </c>
      <c r="V12" s="84">
        <v>0</v>
      </c>
      <c r="W12" s="84">
        <v>63.53</v>
      </c>
      <c r="X12" s="94">
        <f t="shared" si="10"/>
        <v>0</v>
      </c>
      <c r="Y12" s="95">
        <f t="shared" si="11"/>
        <v>130.54000000000002</v>
      </c>
      <c r="Z12" s="91">
        <v>0</v>
      </c>
      <c r="AA12" s="84">
        <v>0</v>
      </c>
      <c r="AB12" s="84">
        <v>0</v>
      </c>
      <c r="AC12" s="84">
        <v>73.56</v>
      </c>
      <c r="AD12" s="96">
        <f t="shared" si="12"/>
        <v>0</v>
      </c>
      <c r="AE12" s="52">
        <f t="shared" si="13"/>
        <v>73.56</v>
      </c>
      <c r="AF12" s="132">
        <v>0.44962029569892464</v>
      </c>
      <c r="AG12" s="133">
        <v>0.11964516129032259</v>
      </c>
      <c r="AH12" s="54">
        <f t="shared" si="6"/>
        <v>8.1614200215310859</v>
      </c>
      <c r="AI12" s="63">
        <f t="shared" si="7"/>
        <v>6.2219525524830317</v>
      </c>
      <c r="AJ12" s="64">
        <v>126.03654515218804</v>
      </c>
      <c r="AK12" s="61">
        <v>71.345244743851424</v>
      </c>
      <c r="AL12" s="66">
        <v>80.552414530581927</v>
      </c>
      <c r="AM12" s="61">
        <v>144.64315754237523</v>
      </c>
      <c r="AS12" s="118"/>
      <c r="BA12" s="42"/>
      <c r="BB12" s="42"/>
    </row>
    <row r="13" spans="1:54" ht="15.75" x14ac:dyDescent="0.25">
      <c r="A13" s="25">
        <v>5</v>
      </c>
      <c r="B13" s="69">
        <v>40.01</v>
      </c>
      <c r="C13" s="51">
        <f t="shared" si="0"/>
        <v>2.0097810115855737</v>
      </c>
      <c r="D13" s="52">
        <f t="shared" si="1"/>
        <v>31.508822746782116</v>
      </c>
      <c r="E13" s="59">
        <f t="shared" si="2"/>
        <v>6.4913962416323168</v>
      </c>
      <c r="F13" s="68">
        <v>203.26</v>
      </c>
      <c r="G13" s="52">
        <f t="shared" si="3"/>
        <v>132.65144731615368</v>
      </c>
      <c r="H13" s="52">
        <f t="shared" si="4"/>
        <v>81.797085556461568</v>
      </c>
      <c r="I13" s="53">
        <f t="shared" si="5"/>
        <v>-11.188532872615266</v>
      </c>
      <c r="J13" s="58">
        <v>20.11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20.11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52.66</v>
      </c>
      <c r="V13" s="84">
        <v>0</v>
      </c>
      <c r="W13" s="84">
        <v>62.39</v>
      </c>
      <c r="X13" s="94">
        <f t="shared" si="10"/>
        <v>0</v>
      </c>
      <c r="Y13" s="95">
        <f t="shared" si="11"/>
        <v>115.05</v>
      </c>
      <c r="Z13" s="91">
        <v>0</v>
      </c>
      <c r="AA13" s="84">
        <v>0</v>
      </c>
      <c r="AB13" s="84">
        <v>0</v>
      </c>
      <c r="AC13" s="84">
        <v>72.62</v>
      </c>
      <c r="AD13" s="96">
        <f t="shared" si="12"/>
        <v>0</v>
      </c>
      <c r="AE13" s="52">
        <f t="shared" si="13"/>
        <v>72.62</v>
      </c>
      <c r="AF13" s="132">
        <v>0.44962029569892464</v>
      </c>
      <c r="AG13" s="133">
        <v>0.11964516129032259</v>
      </c>
      <c r="AH13" s="54">
        <f t="shared" si="6"/>
        <v>8.4718468316858093</v>
      </c>
      <c r="AI13" s="63">
        <f t="shared" si="7"/>
        <v>6.3717510803419941</v>
      </c>
      <c r="AJ13" s="64">
        <v>132.65144731615368</v>
      </c>
      <c r="AK13" s="61">
        <v>74.629781011585578</v>
      </c>
      <c r="AL13" s="66">
        <v>81.797085556461568</v>
      </c>
      <c r="AM13" s="61">
        <v>146.55882274678211</v>
      </c>
      <c r="AS13" s="118"/>
      <c r="BA13" s="42"/>
      <c r="BB13" s="42"/>
    </row>
    <row r="14" spans="1:54" ht="15.75" customHeight="1" x14ac:dyDescent="0.25">
      <c r="A14" s="25">
        <v>6</v>
      </c>
      <c r="B14" s="69">
        <v>34.549999999999997</v>
      </c>
      <c r="C14" s="51">
        <f t="shared" si="0"/>
        <v>-0.89416277108126963</v>
      </c>
      <c r="D14" s="52">
        <f t="shared" si="1"/>
        <v>29.018005896907567</v>
      </c>
      <c r="E14" s="59">
        <f t="shared" si="2"/>
        <v>6.4261568741737003</v>
      </c>
      <c r="F14" s="68">
        <v>199.85</v>
      </c>
      <c r="G14" s="52">
        <f t="shared" si="3"/>
        <v>126.41672630222685</v>
      </c>
      <c r="H14" s="52">
        <f t="shared" si="4"/>
        <v>84.3902331390466</v>
      </c>
      <c r="I14" s="53">
        <f t="shared" si="5"/>
        <v>-10.956959441273494</v>
      </c>
      <c r="J14" s="58">
        <v>19.75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19.75</v>
      </c>
      <c r="Q14" s="82">
        <f t="shared" si="9"/>
        <v>0</v>
      </c>
      <c r="R14" s="91">
        <v>0.39</v>
      </c>
      <c r="S14" s="84">
        <v>0</v>
      </c>
      <c r="T14" s="84">
        <v>0</v>
      </c>
      <c r="U14" s="84">
        <v>53.26</v>
      </c>
      <c r="V14" s="84">
        <v>0</v>
      </c>
      <c r="W14" s="84">
        <v>63.94</v>
      </c>
      <c r="X14" s="94">
        <f t="shared" si="10"/>
        <v>0.39</v>
      </c>
      <c r="Y14" s="95">
        <f t="shared" si="11"/>
        <v>117.19999999999999</v>
      </c>
      <c r="Z14" s="91">
        <v>0</v>
      </c>
      <c r="AA14" s="84">
        <v>0</v>
      </c>
      <c r="AB14" s="84">
        <v>0</v>
      </c>
      <c r="AC14" s="84">
        <v>73.599999999999994</v>
      </c>
      <c r="AD14" s="96">
        <f t="shared" si="12"/>
        <v>0</v>
      </c>
      <c r="AE14" s="52">
        <f t="shared" si="13"/>
        <v>73.599999999999994</v>
      </c>
      <c r="AF14" s="132">
        <v>0.44962029569892464</v>
      </c>
      <c r="AG14" s="133">
        <v>0.11964516129032259</v>
      </c>
      <c r="AH14" s="54">
        <f t="shared" si="6"/>
        <v>8.343420263027582</v>
      </c>
      <c r="AI14" s="63">
        <f t="shared" si="7"/>
        <v>6.3065117128833776</v>
      </c>
      <c r="AJ14" s="64">
        <v>126.41672630222685</v>
      </c>
      <c r="AK14" s="61">
        <v>72.705837228918725</v>
      </c>
      <c r="AL14" s="66">
        <v>84.780233139046601</v>
      </c>
      <c r="AM14" s="61">
        <v>146.21800589690756</v>
      </c>
      <c r="AS14" s="118"/>
      <c r="BA14" s="42"/>
      <c r="BB14" s="42"/>
    </row>
    <row r="15" spans="1:54" ht="15.75" x14ac:dyDescent="0.25">
      <c r="A15" s="25">
        <v>7</v>
      </c>
      <c r="B15" s="69">
        <v>32.53</v>
      </c>
      <c r="C15" s="51">
        <f t="shared" si="0"/>
        <v>-1.3518558615172225</v>
      </c>
      <c r="D15" s="52">
        <f t="shared" si="1"/>
        <v>27.494898600942122</v>
      </c>
      <c r="E15" s="59">
        <f t="shared" si="2"/>
        <v>6.3869572605751168</v>
      </c>
      <c r="F15" s="68">
        <v>177.34</v>
      </c>
      <c r="G15" s="52">
        <f t="shared" si="3"/>
        <v>117.07840827130926</v>
      </c>
      <c r="H15" s="52">
        <f t="shared" si="4"/>
        <v>72.262868208657736</v>
      </c>
      <c r="I15" s="53">
        <f t="shared" si="5"/>
        <v>-12.001276479966972</v>
      </c>
      <c r="J15" s="58">
        <v>20.079999999999998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20.079999999999998</v>
      </c>
      <c r="Q15" s="82">
        <f t="shared" si="9"/>
        <v>0</v>
      </c>
      <c r="R15" s="91">
        <v>1.77</v>
      </c>
      <c r="S15" s="84">
        <v>0</v>
      </c>
      <c r="T15" s="84">
        <v>0</v>
      </c>
      <c r="U15" s="84">
        <v>53.77</v>
      </c>
      <c r="V15" s="84">
        <v>0</v>
      </c>
      <c r="W15" s="84">
        <v>64.02</v>
      </c>
      <c r="X15" s="94">
        <f t="shared" si="10"/>
        <v>1.77</v>
      </c>
      <c r="Y15" s="95">
        <f t="shared" si="11"/>
        <v>117.78999999999999</v>
      </c>
      <c r="Z15" s="91">
        <v>2</v>
      </c>
      <c r="AA15" s="84">
        <v>0</v>
      </c>
      <c r="AB15" s="84">
        <v>0</v>
      </c>
      <c r="AC15" s="84">
        <v>73.63</v>
      </c>
      <c r="AD15" s="96">
        <f t="shared" si="12"/>
        <v>2</v>
      </c>
      <c r="AE15" s="52">
        <f t="shared" si="13"/>
        <v>73.63</v>
      </c>
      <c r="AF15" s="132">
        <v>0.44962029569892464</v>
      </c>
      <c r="AG15" s="133">
        <v>0.11964516129032259</v>
      </c>
      <c r="AH15" s="54">
        <f t="shared" si="6"/>
        <v>7.6291032243341022</v>
      </c>
      <c r="AI15" s="63">
        <f t="shared" si="7"/>
        <v>6.2673120992847942</v>
      </c>
      <c r="AJ15" s="64">
        <v>119.07840827130926</v>
      </c>
      <c r="AK15" s="61">
        <v>72.278144138482773</v>
      </c>
      <c r="AL15" s="66">
        <v>74.032868208657732</v>
      </c>
      <c r="AM15" s="61">
        <v>145.28489860094211</v>
      </c>
      <c r="AS15" s="118"/>
      <c r="BA15" s="42"/>
      <c r="BB15" s="42"/>
    </row>
    <row r="16" spans="1:54" ht="15.75" x14ac:dyDescent="0.25">
      <c r="A16" s="25">
        <v>8</v>
      </c>
      <c r="B16" s="69">
        <v>62</v>
      </c>
      <c r="C16" s="51">
        <f t="shared" si="0"/>
        <v>12.899789996337461</v>
      </c>
      <c r="D16" s="52">
        <f t="shared" si="1"/>
        <v>42.023618905416328</v>
      </c>
      <c r="E16" s="59">
        <f t="shared" si="2"/>
        <v>7.0765910982462126</v>
      </c>
      <c r="F16" s="68">
        <v>191.06</v>
      </c>
      <c r="G16" s="52">
        <f t="shared" si="3"/>
        <v>128.25841225309179</v>
      </c>
      <c r="H16" s="52">
        <f t="shared" si="4"/>
        <v>73.266496856251379</v>
      </c>
      <c r="I16" s="53">
        <f t="shared" si="5"/>
        <v>-10.464909109343193</v>
      </c>
      <c r="J16" s="58">
        <v>19.97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19.97</v>
      </c>
      <c r="Q16" s="82">
        <f t="shared" si="9"/>
        <v>0</v>
      </c>
      <c r="R16" s="91">
        <v>18.7</v>
      </c>
      <c r="S16" s="84">
        <v>0</v>
      </c>
      <c r="T16" s="84">
        <v>0</v>
      </c>
      <c r="U16" s="84">
        <v>52.84</v>
      </c>
      <c r="V16" s="84">
        <v>0</v>
      </c>
      <c r="W16" s="84">
        <v>62.68</v>
      </c>
      <c r="X16" s="94">
        <f t="shared" si="10"/>
        <v>18.7</v>
      </c>
      <c r="Y16" s="95">
        <f t="shared" si="11"/>
        <v>115.52000000000001</v>
      </c>
      <c r="Z16" s="91">
        <v>9</v>
      </c>
      <c r="AA16" s="84">
        <v>0</v>
      </c>
      <c r="AB16" s="84">
        <v>0</v>
      </c>
      <c r="AC16" s="84">
        <v>71.06</v>
      </c>
      <c r="AD16" s="96">
        <f t="shared" si="12"/>
        <v>9</v>
      </c>
      <c r="AE16" s="52">
        <f t="shared" si="13"/>
        <v>71.06</v>
      </c>
      <c r="AF16" s="132">
        <v>0.44962029569892464</v>
      </c>
      <c r="AG16" s="133">
        <v>0.11964516129032259</v>
      </c>
      <c r="AH16" s="54">
        <f t="shared" si="6"/>
        <v>9.0554705949578818</v>
      </c>
      <c r="AI16" s="63">
        <f t="shared" si="7"/>
        <v>6.9569459369558899</v>
      </c>
      <c r="AJ16" s="64">
        <v>137.25841225309179</v>
      </c>
      <c r="AK16" s="61">
        <v>83.959789996337463</v>
      </c>
      <c r="AL16" s="66">
        <v>91.966496856251382</v>
      </c>
      <c r="AM16" s="61">
        <v>157.54361890541634</v>
      </c>
      <c r="AS16" s="118"/>
      <c r="BA16" s="42"/>
      <c r="BB16" s="42"/>
    </row>
    <row r="17" spans="1:54" ht="15.75" x14ac:dyDescent="0.25">
      <c r="A17" s="25">
        <v>9</v>
      </c>
      <c r="B17" s="69">
        <v>76.510000000000005</v>
      </c>
      <c r="C17" s="51">
        <f t="shared" si="0"/>
        <v>17.445569626700632</v>
      </c>
      <c r="D17" s="52">
        <f t="shared" si="1"/>
        <v>51.568682457458053</v>
      </c>
      <c r="E17" s="59">
        <f t="shared" si="2"/>
        <v>7.4957479158412932</v>
      </c>
      <c r="F17" s="68">
        <v>192.26</v>
      </c>
      <c r="G17" s="52">
        <f t="shared" si="3"/>
        <v>134.09368653570203</v>
      </c>
      <c r="H17" s="52">
        <f t="shared" si="4"/>
        <v>68.861723146154077</v>
      </c>
      <c r="I17" s="53">
        <f t="shared" si="5"/>
        <v>-10.69540968185612</v>
      </c>
      <c r="J17" s="58">
        <v>19.989999999999998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19.989999999999998</v>
      </c>
      <c r="Q17" s="82">
        <f t="shared" si="9"/>
        <v>0</v>
      </c>
      <c r="R17" s="91">
        <v>7.94</v>
      </c>
      <c r="S17" s="84">
        <v>0</v>
      </c>
      <c r="T17" s="84">
        <v>0</v>
      </c>
      <c r="U17" s="84">
        <v>52.87</v>
      </c>
      <c r="V17" s="84">
        <v>0</v>
      </c>
      <c r="W17" s="84">
        <v>62.99</v>
      </c>
      <c r="X17" s="94">
        <f t="shared" si="10"/>
        <v>7.94</v>
      </c>
      <c r="Y17" s="95">
        <f t="shared" si="11"/>
        <v>115.86</v>
      </c>
      <c r="Z17" s="91">
        <v>13</v>
      </c>
      <c r="AA17" s="84">
        <v>0</v>
      </c>
      <c r="AB17" s="84">
        <v>0</v>
      </c>
      <c r="AC17" s="84">
        <v>71.180000000000007</v>
      </c>
      <c r="AD17" s="96">
        <f t="shared" si="12"/>
        <v>13</v>
      </c>
      <c r="AE17" s="52">
        <f t="shared" si="13"/>
        <v>71.180000000000007</v>
      </c>
      <c r="AF17" s="132">
        <v>0.44962029569892464</v>
      </c>
      <c r="AG17" s="133">
        <v>0.11964516129032259</v>
      </c>
      <c r="AH17" s="54">
        <f t="shared" si="6"/>
        <v>8.8449700224449543</v>
      </c>
      <c r="AI17" s="63">
        <f t="shared" si="7"/>
        <v>7.3761027545509705</v>
      </c>
      <c r="AJ17" s="64">
        <v>147.09368653570203</v>
      </c>
      <c r="AK17" s="61">
        <v>88.625569626700639</v>
      </c>
      <c r="AL17" s="66">
        <v>76.801723146154075</v>
      </c>
      <c r="AM17" s="61">
        <v>167.42868245745805</v>
      </c>
      <c r="AS17" s="118"/>
      <c r="BA17" s="42"/>
      <c r="BB17" s="42"/>
    </row>
    <row r="18" spans="1:54" ht="15.75" x14ac:dyDescent="0.25">
      <c r="A18" s="25">
        <v>10</v>
      </c>
      <c r="B18" s="69">
        <v>93.39</v>
      </c>
      <c r="C18" s="51">
        <f t="shared" si="0"/>
        <v>17.542101015483283</v>
      </c>
      <c r="D18" s="52">
        <f t="shared" si="1"/>
        <v>68.509229919367428</v>
      </c>
      <c r="E18" s="59">
        <f t="shared" si="2"/>
        <v>7.3386690651493049</v>
      </c>
      <c r="F18" s="68">
        <v>165.84</v>
      </c>
      <c r="G18" s="52">
        <f t="shared" si="3"/>
        <v>127.17424532669956</v>
      </c>
      <c r="H18" s="52">
        <f t="shared" si="4"/>
        <v>49.528659843124167</v>
      </c>
      <c r="I18" s="53">
        <f t="shared" si="5"/>
        <v>-10.862905169823787</v>
      </c>
      <c r="J18" s="58">
        <v>20.11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20.11</v>
      </c>
      <c r="Q18" s="82">
        <f t="shared" si="9"/>
        <v>0</v>
      </c>
      <c r="R18" s="91">
        <v>28.29</v>
      </c>
      <c r="S18" s="84">
        <v>0</v>
      </c>
      <c r="T18" s="84">
        <v>0</v>
      </c>
      <c r="U18" s="84">
        <v>28.71</v>
      </c>
      <c r="V18" s="84">
        <v>0</v>
      </c>
      <c r="W18" s="84">
        <v>62.62</v>
      </c>
      <c r="X18" s="94">
        <f t="shared" si="10"/>
        <v>28.29</v>
      </c>
      <c r="Y18" s="95">
        <f t="shared" si="11"/>
        <v>91.33</v>
      </c>
      <c r="Z18" s="91">
        <v>17.7</v>
      </c>
      <c r="AA18" s="84">
        <v>0</v>
      </c>
      <c r="AB18" s="84">
        <v>0</v>
      </c>
      <c r="AC18" s="84">
        <v>73.22</v>
      </c>
      <c r="AD18" s="96">
        <f t="shared" si="12"/>
        <v>17.7</v>
      </c>
      <c r="AE18" s="52">
        <f t="shared" si="13"/>
        <v>73.22</v>
      </c>
      <c r="AF18" s="132">
        <v>0.44962029569892464</v>
      </c>
      <c r="AG18" s="133">
        <v>0.11964516129032259</v>
      </c>
      <c r="AH18" s="54">
        <f t="shared" si="6"/>
        <v>8.7974745344772884</v>
      </c>
      <c r="AI18" s="63">
        <f t="shared" si="7"/>
        <v>7.2190239038589823</v>
      </c>
      <c r="AJ18" s="64">
        <v>144.87424532669957</v>
      </c>
      <c r="AK18" s="61">
        <v>90.762101015483282</v>
      </c>
      <c r="AL18" s="66">
        <v>77.818659843124166</v>
      </c>
      <c r="AM18" s="61">
        <v>159.83922991936743</v>
      </c>
      <c r="AS18" s="118"/>
      <c r="BA18" s="42"/>
      <c r="BB18" s="42"/>
    </row>
    <row r="19" spans="1:54" ht="15.75" x14ac:dyDescent="0.25">
      <c r="A19" s="25">
        <v>11</v>
      </c>
      <c r="B19" s="69">
        <v>93.86</v>
      </c>
      <c r="C19" s="51">
        <f t="shared" si="0"/>
        <v>3.712534040689718</v>
      </c>
      <c r="D19" s="52">
        <f t="shared" si="1"/>
        <v>82.51143902925034</v>
      </c>
      <c r="E19" s="59">
        <f t="shared" si="2"/>
        <v>7.6360269300598427</v>
      </c>
      <c r="F19" s="68">
        <v>168.71</v>
      </c>
      <c r="G19" s="52">
        <f t="shared" si="3"/>
        <v>134.4241492024008</v>
      </c>
      <c r="H19" s="52">
        <f t="shared" si="4"/>
        <v>45.126579976519267</v>
      </c>
      <c r="I19" s="53">
        <f t="shared" si="5"/>
        <v>-10.840729178920085</v>
      </c>
      <c r="J19" s="58">
        <v>20.13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20.13</v>
      </c>
      <c r="Q19" s="82">
        <f t="shared" si="9"/>
        <v>0</v>
      </c>
      <c r="R19" s="91">
        <v>35.409999999999997</v>
      </c>
      <c r="S19" s="84">
        <v>0</v>
      </c>
      <c r="T19" s="84">
        <v>0</v>
      </c>
      <c r="U19" s="84">
        <v>25.89</v>
      </c>
      <c r="V19" s="84">
        <v>0</v>
      </c>
      <c r="W19" s="84">
        <v>62.4</v>
      </c>
      <c r="X19" s="94">
        <f t="shared" si="10"/>
        <v>35.409999999999997</v>
      </c>
      <c r="Y19" s="95">
        <f t="shared" si="11"/>
        <v>88.289999999999992</v>
      </c>
      <c r="Z19" s="91">
        <v>8.8000000000000007</v>
      </c>
      <c r="AA19" s="84">
        <v>0</v>
      </c>
      <c r="AB19" s="84">
        <v>0</v>
      </c>
      <c r="AC19" s="84">
        <v>86.41</v>
      </c>
      <c r="AD19" s="96">
        <f t="shared" si="12"/>
        <v>8.8000000000000007</v>
      </c>
      <c r="AE19" s="52">
        <f t="shared" si="13"/>
        <v>86.41</v>
      </c>
      <c r="AF19" s="132">
        <v>0.44962029569892464</v>
      </c>
      <c r="AG19" s="133">
        <v>0.11964516129032259</v>
      </c>
      <c r="AH19" s="54">
        <f t="shared" si="6"/>
        <v>8.8396505253809892</v>
      </c>
      <c r="AI19" s="63">
        <f t="shared" si="7"/>
        <v>7.51638176876952</v>
      </c>
      <c r="AJ19" s="64">
        <v>143.22414920240081</v>
      </c>
      <c r="AK19" s="61">
        <v>90.122534040689715</v>
      </c>
      <c r="AL19" s="66">
        <v>80.536579976519263</v>
      </c>
      <c r="AM19" s="61">
        <v>170.80143902925033</v>
      </c>
      <c r="AS19" s="118"/>
      <c r="BA19" s="42"/>
      <c r="BB19" s="42"/>
    </row>
    <row r="20" spans="1:54" ht="15.75" x14ac:dyDescent="0.25">
      <c r="A20" s="25">
        <v>12</v>
      </c>
      <c r="B20" s="69">
        <v>81.28</v>
      </c>
      <c r="C20" s="51">
        <f t="shared" si="0"/>
        <v>-3.6535357716737167</v>
      </c>
      <c r="D20" s="52">
        <f t="shared" si="1"/>
        <v>77.123910011749103</v>
      </c>
      <c r="E20" s="59">
        <f t="shared" si="2"/>
        <v>7.8096257599245584</v>
      </c>
      <c r="F20" s="68">
        <v>165.95</v>
      </c>
      <c r="G20" s="52">
        <f t="shared" si="3"/>
        <v>131.74151508083986</v>
      </c>
      <c r="H20" s="52">
        <f t="shared" si="4"/>
        <v>45.071079561821549</v>
      </c>
      <c r="I20" s="53">
        <f t="shared" si="5"/>
        <v>-10.862594642661438</v>
      </c>
      <c r="J20" s="58">
        <v>20.21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20.21</v>
      </c>
      <c r="Q20" s="82">
        <f t="shared" si="9"/>
        <v>0</v>
      </c>
      <c r="R20" s="91">
        <v>35.72</v>
      </c>
      <c r="S20" s="84">
        <v>0</v>
      </c>
      <c r="T20" s="84">
        <v>0</v>
      </c>
      <c r="U20" s="84">
        <v>39.630000000000003</v>
      </c>
      <c r="V20" s="84">
        <v>0</v>
      </c>
      <c r="W20" s="84">
        <v>60.86</v>
      </c>
      <c r="X20" s="94">
        <f t="shared" si="10"/>
        <v>35.72</v>
      </c>
      <c r="Y20" s="95">
        <f t="shared" si="11"/>
        <v>100.49000000000001</v>
      </c>
      <c r="Z20" s="91">
        <v>12.7</v>
      </c>
      <c r="AA20" s="84">
        <v>0</v>
      </c>
      <c r="AB20" s="84">
        <v>0</v>
      </c>
      <c r="AC20" s="84">
        <v>92.99</v>
      </c>
      <c r="AD20" s="96">
        <f t="shared" si="12"/>
        <v>12.7</v>
      </c>
      <c r="AE20" s="52">
        <f t="shared" si="13"/>
        <v>92.99</v>
      </c>
      <c r="AF20" s="132">
        <v>0.44962029569892464</v>
      </c>
      <c r="AG20" s="133">
        <v>0.11964516129032259</v>
      </c>
      <c r="AH20" s="54">
        <f t="shared" si="6"/>
        <v>8.8977850616396381</v>
      </c>
      <c r="AI20" s="63">
        <f t="shared" si="7"/>
        <v>7.6899805986342358</v>
      </c>
      <c r="AJ20" s="64">
        <v>144.44151508083985</v>
      </c>
      <c r="AK20" s="61">
        <v>89.336464228326278</v>
      </c>
      <c r="AL20" s="66">
        <v>80.791079561821547</v>
      </c>
      <c r="AM20" s="61">
        <v>177.61391001174911</v>
      </c>
      <c r="AS20" s="118"/>
      <c r="BA20" s="42"/>
      <c r="BB20" s="42"/>
    </row>
    <row r="21" spans="1:54" ht="15.75" x14ac:dyDescent="0.25">
      <c r="A21" s="25">
        <v>13</v>
      </c>
      <c r="B21" s="69">
        <v>74.59</v>
      </c>
      <c r="C21" s="51">
        <f t="shared" si="0"/>
        <v>-7.2047058280930969</v>
      </c>
      <c r="D21" s="52">
        <f t="shared" si="1"/>
        <v>74.135999053965975</v>
      </c>
      <c r="E21" s="59">
        <f t="shared" si="2"/>
        <v>7.6587067741271264</v>
      </c>
      <c r="F21" s="68">
        <v>193.96</v>
      </c>
      <c r="G21" s="52">
        <f t="shared" si="3"/>
        <v>133.85454394682421</v>
      </c>
      <c r="H21" s="52">
        <f t="shared" si="4"/>
        <v>50.651280546747266</v>
      </c>
      <c r="I21" s="53">
        <f t="shared" si="5"/>
        <v>9.4541755064285162</v>
      </c>
      <c r="J21" s="58">
        <v>0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0</v>
      </c>
      <c r="R21" s="91">
        <v>35.630000000000003</v>
      </c>
      <c r="S21" s="84">
        <v>0</v>
      </c>
      <c r="T21" s="84">
        <v>0</v>
      </c>
      <c r="U21" s="84">
        <v>39.630000000000003</v>
      </c>
      <c r="V21" s="84">
        <v>0</v>
      </c>
      <c r="W21" s="84">
        <v>61.33</v>
      </c>
      <c r="X21" s="94">
        <f t="shared" si="10"/>
        <v>35.630000000000003</v>
      </c>
      <c r="Y21" s="95">
        <f t="shared" si="11"/>
        <v>100.96000000000001</v>
      </c>
      <c r="Z21" s="91">
        <v>7.8</v>
      </c>
      <c r="AA21" s="84">
        <v>0</v>
      </c>
      <c r="AB21" s="84">
        <v>0</v>
      </c>
      <c r="AC21" s="84">
        <v>93.82</v>
      </c>
      <c r="AD21" s="96">
        <f t="shared" si="12"/>
        <v>7.8</v>
      </c>
      <c r="AE21" s="52">
        <f t="shared" si="13"/>
        <v>93.82</v>
      </c>
      <c r="AF21" s="132">
        <v>0.44962029569892464</v>
      </c>
      <c r="AG21" s="133">
        <v>0.11964516129032259</v>
      </c>
      <c r="AH21" s="54">
        <f t="shared" si="6"/>
        <v>9.0045552107295919</v>
      </c>
      <c r="AI21" s="63">
        <f t="shared" si="7"/>
        <v>7.5390616128368038</v>
      </c>
      <c r="AJ21" s="64">
        <v>141.65454394682422</v>
      </c>
      <c r="AK21" s="61">
        <v>86.615294171906896</v>
      </c>
      <c r="AL21" s="66">
        <v>86.281280546747269</v>
      </c>
      <c r="AM21" s="61">
        <v>175.09599905396598</v>
      </c>
      <c r="AS21" s="118"/>
      <c r="BA21" s="42"/>
      <c r="BB21" s="42"/>
    </row>
    <row r="22" spans="1:54" s="49" customFormat="1" ht="15.75" x14ac:dyDescent="0.25">
      <c r="A22" s="25">
        <v>14</v>
      </c>
      <c r="B22" s="69">
        <v>78.83</v>
      </c>
      <c r="C22" s="51">
        <f t="shared" si="0"/>
        <v>-1.8550203503614284</v>
      </c>
      <c r="D22" s="52">
        <f t="shared" si="1"/>
        <v>73.007553704508496</v>
      </c>
      <c r="E22" s="59">
        <f t="shared" si="2"/>
        <v>7.6774666458528893</v>
      </c>
      <c r="F22" s="68">
        <v>203.42</v>
      </c>
      <c r="G22" s="52">
        <f t="shared" si="3"/>
        <v>143.5118956335445</v>
      </c>
      <c r="H22" s="52">
        <f t="shared" si="4"/>
        <v>50.391614502076941</v>
      </c>
      <c r="I22" s="53">
        <f t="shared" si="5"/>
        <v>9.5164898643785314</v>
      </c>
      <c r="J22" s="58">
        <v>0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0</v>
      </c>
      <c r="R22" s="91">
        <v>27.71</v>
      </c>
      <c r="S22" s="84">
        <v>0</v>
      </c>
      <c r="T22" s="84">
        <v>0</v>
      </c>
      <c r="U22" s="84">
        <v>39.770000000000003</v>
      </c>
      <c r="V22" s="84">
        <v>0</v>
      </c>
      <c r="W22" s="84">
        <v>59.88</v>
      </c>
      <c r="X22" s="94">
        <f t="shared" si="10"/>
        <v>27.71</v>
      </c>
      <c r="Y22" s="95">
        <f t="shared" si="11"/>
        <v>99.65</v>
      </c>
      <c r="Z22" s="91">
        <v>7.9</v>
      </c>
      <c r="AA22" s="84">
        <v>0</v>
      </c>
      <c r="AB22" s="84">
        <v>0</v>
      </c>
      <c r="AC22" s="84">
        <v>91.56</v>
      </c>
      <c r="AD22" s="96">
        <f t="shared" si="12"/>
        <v>7.9</v>
      </c>
      <c r="AE22" s="52">
        <f t="shared" si="13"/>
        <v>91.56</v>
      </c>
      <c r="AF22" s="132">
        <v>0.44962029569892464</v>
      </c>
      <c r="AG22" s="133">
        <v>0.11964516129032259</v>
      </c>
      <c r="AH22" s="54">
        <f t="shared" si="6"/>
        <v>9.066869568679607</v>
      </c>
      <c r="AI22" s="63">
        <f t="shared" si="7"/>
        <v>7.5578214845625666</v>
      </c>
      <c r="AJ22" s="64">
        <v>151.4118956335445</v>
      </c>
      <c r="AK22" s="61">
        <v>89.704979649638574</v>
      </c>
      <c r="AL22" s="66">
        <v>78.101614502076941</v>
      </c>
      <c r="AM22" s="61">
        <v>172.6575537045085</v>
      </c>
      <c r="AP22"/>
      <c r="AQ22"/>
      <c r="AR22"/>
      <c r="AS22" s="119"/>
      <c r="BA22" s="50"/>
      <c r="BB22" s="50"/>
    </row>
    <row r="23" spans="1:54" ht="15.75" x14ac:dyDescent="0.25">
      <c r="A23" s="25">
        <v>15</v>
      </c>
      <c r="B23" s="69">
        <v>74.8</v>
      </c>
      <c r="C23" s="51">
        <f t="shared" si="0"/>
        <v>20.2329349688383</v>
      </c>
      <c r="D23" s="52">
        <f t="shared" si="1"/>
        <v>53.751170524973986</v>
      </c>
      <c r="E23" s="59">
        <f t="shared" si="2"/>
        <v>4.9079368279569886</v>
      </c>
      <c r="F23" s="68">
        <v>227.68</v>
      </c>
      <c r="G23" s="52">
        <f t="shared" si="3"/>
        <v>119.56233578629491</v>
      </c>
      <c r="H23" s="52">
        <f t="shared" si="4"/>
        <v>64.199785083087519</v>
      </c>
      <c r="I23" s="53">
        <f t="shared" si="5"/>
        <v>11.651328629032257</v>
      </c>
      <c r="J23" s="58">
        <v>0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0</v>
      </c>
      <c r="R23" s="91">
        <v>24.44</v>
      </c>
      <c r="S23" s="84">
        <v>0</v>
      </c>
      <c r="T23" s="84">
        <v>0</v>
      </c>
      <c r="U23" s="84">
        <v>36.340000000000003</v>
      </c>
      <c r="V23" s="84">
        <v>0</v>
      </c>
      <c r="W23" s="84">
        <v>59.99</v>
      </c>
      <c r="X23" s="94">
        <f t="shared" si="10"/>
        <v>24.44</v>
      </c>
      <c r="Y23" s="95">
        <f t="shared" si="11"/>
        <v>96.330000000000013</v>
      </c>
      <c r="Z23" s="91">
        <v>4.4000000000000004</v>
      </c>
      <c r="AA23" s="84">
        <v>0</v>
      </c>
      <c r="AB23" s="84">
        <v>38.72</v>
      </c>
      <c r="AC23" s="84">
        <v>0</v>
      </c>
      <c r="AD23" s="96">
        <f t="shared" si="12"/>
        <v>43.12</v>
      </c>
      <c r="AE23" s="52">
        <f t="shared" si="13"/>
        <v>0</v>
      </c>
      <c r="AF23" s="132">
        <v>0.47132862903225803</v>
      </c>
      <c r="AG23" s="133">
        <v>9.7936827956989242E-2</v>
      </c>
      <c r="AH23" s="54">
        <v>11.18</v>
      </c>
      <c r="AI23" s="63">
        <v>4.8099999999999996</v>
      </c>
      <c r="AJ23" s="64">
        <v>162.68233578629491</v>
      </c>
      <c r="AK23" s="61">
        <v>20.2329349688383</v>
      </c>
      <c r="AL23" s="66">
        <v>88.639785083087517</v>
      </c>
      <c r="AM23" s="61">
        <v>150.081170524974</v>
      </c>
      <c r="AS23" s="118"/>
      <c r="BA23" s="42"/>
      <c r="BB23" s="42"/>
    </row>
    <row r="24" spans="1:54" ht="15.75" x14ac:dyDescent="0.25">
      <c r="A24" s="25">
        <v>16</v>
      </c>
      <c r="B24" s="69">
        <v>109.83</v>
      </c>
      <c r="C24" s="51">
        <f t="shared" si="0"/>
        <v>34.593170553730467</v>
      </c>
      <c r="D24" s="52">
        <f t="shared" si="1"/>
        <v>69.245787993817558</v>
      </c>
      <c r="E24" s="59">
        <f t="shared" si="2"/>
        <v>5.9910414524519702</v>
      </c>
      <c r="F24" s="68">
        <v>206.01</v>
      </c>
      <c r="G24" s="52">
        <f t="shared" si="3"/>
        <v>110.26791324906249</v>
      </c>
      <c r="H24" s="52">
        <f t="shared" si="4"/>
        <v>85.256295625584968</v>
      </c>
      <c r="I24" s="53">
        <f t="shared" si="5"/>
        <v>10.485791125352506</v>
      </c>
      <c r="J24" s="58">
        <v>0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0</v>
      </c>
      <c r="R24" s="91">
        <v>14.17</v>
      </c>
      <c r="S24" s="84">
        <v>0</v>
      </c>
      <c r="T24" s="84">
        <v>0</v>
      </c>
      <c r="U24" s="84">
        <v>39.130000000000003</v>
      </c>
      <c r="V24" s="84">
        <v>0</v>
      </c>
      <c r="W24" s="84">
        <v>60.85</v>
      </c>
      <c r="X24" s="94">
        <f t="shared" si="10"/>
        <v>14.17</v>
      </c>
      <c r="Y24" s="95">
        <f t="shared" si="11"/>
        <v>99.98</v>
      </c>
      <c r="Z24" s="91">
        <v>6.9</v>
      </c>
      <c r="AA24" s="84">
        <v>0</v>
      </c>
      <c r="AB24" s="84">
        <v>37.46</v>
      </c>
      <c r="AC24" s="84">
        <v>0</v>
      </c>
      <c r="AD24" s="96">
        <f t="shared" si="12"/>
        <v>44.36</v>
      </c>
      <c r="AE24" s="52">
        <f t="shared" si="13"/>
        <v>0</v>
      </c>
      <c r="AF24" s="132">
        <v>0.47132862903225803</v>
      </c>
      <c r="AG24" s="133">
        <v>9.7936827956989242E-2</v>
      </c>
      <c r="AH24" s="54">
        <f t="shared" si="6"/>
        <v>10.014462496320249</v>
      </c>
      <c r="AI24" s="63">
        <f t="shared" si="7"/>
        <v>5.8931046244949812</v>
      </c>
      <c r="AJ24" s="64">
        <v>154.62791324906249</v>
      </c>
      <c r="AK24" s="61">
        <v>34.593170553730467</v>
      </c>
      <c r="AL24" s="66">
        <v>99.42629562558497</v>
      </c>
      <c r="AM24" s="61">
        <v>169.22578799381756</v>
      </c>
      <c r="AS24" s="118"/>
      <c r="BA24" s="42"/>
      <c r="BB24" s="42"/>
    </row>
    <row r="25" spans="1:54" ht="15.75" x14ac:dyDescent="0.25">
      <c r="A25" s="25">
        <v>17</v>
      </c>
      <c r="B25" s="69">
        <v>118</v>
      </c>
      <c r="C25" s="51">
        <f t="shared" si="0"/>
        <v>20.953744127864471</v>
      </c>
      <c r="D25" s="52">
        <f t="shared" si="1"/>
        <v>91.214252572227139</v>
      </c>
      <c r="E25" s="59">
        <f t="shared" si="2"/>
        <v>5.8320032999083828</v>
      </c>
      <c r="F25" s="68">
        <v>275.26</v>
      </c>
      <c r="G25" s="52">
        <f t="shared" si="3"/>
        <v>171.28355924918168</v>
      </c>
      <c r="H25" s="52">
        <f t="shared" si="4"/>
        <v>91.428135176845103</v>
      </c>
      <c r="I25" s="53">
        <f t="shared" si="5"/>
        <v>12.548305573973209</v>
      </c>
      <c r="J25" s="58">
        <v>0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0</v>
      </c>
      <c r="R25" s="91">
        <v>2.83</v>
      </c>
      <c r="S25" s="84">
        <v>0</v>
      </c>
      <c r="T25" s="84">
        <v>0</v>
      </c>
      <c r="U25" s="84">
        <v>25.74</v>
      </c>
      <c r="V25" s="84">
        <v>0</v>
      </c>
      <c r="W25" s="84">
        <v>60.39</v>
      </c>
      <c r="X25" s="94">
        <f t="shared" si="10"/>
        <v>2.83</v>
      </c>
      <c r="Y25" s="95">
        <f t="shared" si="11"/>
        <v>86.13</v>
      </c>
      <c r="Z25" s="91">
        <v>2.8</v>
      </c>
      <c r="AA25" s="84">
        <v>0</v>
      </c>
      <c r="AB25" s="84">
        <v>37.93</v>
      </c>
      <c r="AC25" s="84">
        <v>0</v>
      </c>
      <c r="AD25" s="96">
        <f t="shared" si="12"/>
        <v>40.729999999999997</v>
      </c>
      <c r="AE25" s="52">
        <f t="shared" si="13"/>
        <v>0</v>
      </c>
      <c r="AF25" s="132">
        <v>0.47132862903225803</v>
      </c>
      <c r="AG25" s="133">
        <v>9.7936827956989242E-2</v>
      </c>
      <c r="AH25" s="54">
        <f t="shared" si="6"/>
        <v>12.076976944940952</v>
      </c>
      <c r="AI25" s="63">
        <f t="shared" si="7"/>
        <v>5.7340664719513939</v>
      </c>
      <c r="AJ25" s="64">
        <v>212.01355924918167</v>
      </c>
      <c r="AK25" s="61">
        <v>20.953744127864471</v>
      </c>
      <c r="AL25" s="66">
        <v>94.258135176845101</v>
      </c>
      <c r="AM25" s="61">
        <v>177.34425257222713</v>
      </c>
      <c r="AS25" s="118"/>
      <c r="BA25" s="42"/>
      <c r="BB25" s="42"/>
    </row>
    <row r="26" spans="1:54" ht="15.75" x14ac:dyDescent="0.25">
      <c r="A26" s="25">
        <v>18</v>
      </c>
      <c r="B26" s="69">
        <v>112.28</v>
      </c>
      <c r="C26" s="51">
        <f t="shared" si="0"/>
        <v>21.827806851871095</v>
      </c>
      <c r="D26" s="52">
        <f t="shared" si="1"/>
        <v>84.718468654242571</v>
      </c>
      <c r="E26" s="59">
        <f t="shared" si="2"/>
        <v>5.7337244938863314</v>
      </c>
      <c r="F26" s="68">
        <v>226.32</v>
      </c>
      <c r="G26" s="52">
        <f t="shared" si="3"/>
        <v>147.9053885990987</v>
      </c>
      <c r="H26" s="52">
        <f t="shared" si="4"/>
        <v>86.669721212529836</v>
      </c>
      <c r="I26" s="53">
        <f t="shared" si="5"/>
        <v>-8.2551098116285679</v>
      </c>
      <c r="J26" s="58">
        <v>19.98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19.98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25.69</v>
      </c>
      <c r="V26" s="84">
        <v>0</v>
      </c>
      <c r="W26" s="84">
        <v>62.65</v>
      </c>
      <c r="X26" s="94">
        <f t="shared" si="10"/>
        <v>0</v>
      </c>
      <c r="Y26" s="95">
        <f t="shared" si="11"/>
        <v>88.34</v>
      </c>
      <c r="Z26" s="91">
        <v>0</v>
      </c>
      <c r="AA26" s="84">
        <v>0</v>
      </c>
      <c r="AB26" s="84">
        <v>50.85</v>
      </c>
      <c r="AC26" s="84">
        <v>0</v>
      </c>
      <c r="AD26" s="96">
        <f t="shared" si="12"/>
        <v>50.85</v>
      </c>
      <c r="AE26" s="52">
        <f t="shared" si="13"/>
        <v>0</v>
      </c>
      <c r="AF26" s="132">
        <v>0.47132862903225803</v>
      </c>
      <c r="AG26" s="133">
        <v>9.7936827956989242E-2</v>
      </c>
      <c r="AH26" s="54">
        <f t="shared" si="6"/>
        <v>11.253561559339175</v>
      </c>
      <c r="AI26" s="63">
        <f t="shared" si="7"/>
        <v>5.6357876659293424</v>
      </c>
      <c r="AJ26" s="64">
        <v>198.75538859909869</v>
      </c>
      <c r="AK26" s="61">
        <v>21.827806851871095</v>
      </c>
      <c r="AL26" s="125">
        <v>86.669721212529836</v>
      </c>
      <c r="AM26" s="61">
        <v>173.05846865424257</v>
      </c>
      <c r="AS26" s="118"/>
      <c r="BA26" s="42"/>
      <c r="BB26" s="42"/>
    </row>
    <row r="27" spans="1:54" ht="15.75" x14ac:dyDescent="0.25">
      <c r="A27" s="25">
        <v>19</v>
      </c>
      <c r="B27" s="69">
        <v>117.03</v>
      </c>
      <c r="C27" s="51">
        <f t="shared" si="0"/>
        <v>26.500736183737509</v>
      </c>
      <c r="D27" s="52">
        <f t="shared" si="1"/>
        <v>84.65022107341116</v>
      </c>
      <c r="E27" s="59">
        <f t="shared" si="2"/>
        <v>5.879042742851329</v>
      </c>
      <c r="F27" s="68">
        <v>247.5</v>
      </c>
      <c r="G27" s="52">
        <f t="shared" si="3"/>
        <v>162.12347292358561</v>
      </c>
      <c r="H27" s="52">
        <f t="shared" si="4"/>
        <v>93.799593318644582</v>
      </c>
      <c r="I27" s="53">
        <f t="shared" si="5"/>
        <v>-8.4230662422302416</v>
      </c>
      <c r="J27" s="58">
        <v>21.21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21.21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25.91</v>
      </c>
      <c r="V27" s="84">
        <v>0</v>
      </c>
      <c r="W27" s="84">
        <v>62.87</v>
      </c>
      <c r="X27" s="94">
        <f t="shared" si="10"/>
        <v>0</v>
      </c>
      <c r="Y27" s="95">
        <f t="shared" si="11"/>
        <v>88.78</v>
      </c>
      <c r="Z27" s="91">
        <v>0</v>
      </c>
      <c r="AA27" s="84">
        <v>0</v>
      </c>
      <c r="AB27" s="84">
        <v>56.39</v>
      </c>
      <c r="AC27" s="84">
        <v>0</v>
      </c>
      <c r="AD27" s="96">
        <f t="shared" si="12"/>
        <v>56.39</v>
      </c>
      <c r="AE27" s="52">
        <f t="shared" si="13"/>
        <v>0</v>
      </c>
      <c r="AF27" s="132">
        <v>0.47132862903225803</v>
      </c>
      <c r="AG27" s="133">
        <v>9.7936827956989242E-2</v>
      </c>
      <c r="AH27" s="54">
        <f t="shared" si="6"/>
        <v>12.315605128737502</v>
      </c>
      <c r="AI27" s="63">
        <f t="shared" si="7"/>
        <v>5.78110591489434</v>
      </c>
      <c r="AJ27" s="64">
        <v>218.51347292358562</v>
      </c>
      <c r="AK27" s="61">
        <v>26.500736183737509</v>
      </c>
      <c r="AL27" s="125">
        <v>93.799593318644582</v>
      </c>
      <c r="AM27" s="61">
        <v>173.43022107341116</v>
      </c>
      <c r="AS27" s="118"/>
      <c r="BA27" s="42"/>
      <c r="BB27" s="42"/>
    </row>
    <row r="28" spans="1:54" ht="15.75" x14ac:dyDescent="0.25">
      <c r="A28" s="25">
        <v>20</v>
      </c>
      <c r="B28" s="69">
        <v>111.91</v>
      </c>
      <c r="C28" s="51">
        <f t="shared" si="0"/>
        <v>25.713465283407931</v>
      </c>
      <c r="D28" s="52">
        <f t="shared" si="1"/>
        <v>80.470650125656675</v>
      </c>
      <c r="E28" s="59">
        <f t="shared" si="2"/>
        <v>5.7258845909353688</v>
      </c>
      <c r="F28" s="68">
        <v>270.62</v>
      </c>
      <c r="G28" s="52">
        <f t="shared" si="3"/>
        <v>175.95969641399932</v>
      </c>
      <c r="H28" s="52">
        <f t="shared" si="4"/>
        <v>101.79403699299488</v>
      </c>
      <c r="I28" s="53">
        <f t="shared" si="5"/>
        <v>-7.1337334069942315</v>
      </c>
      <c r="J28" s="58">
        <v>20.07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20.07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26</v>
      </c>
      <c r="V28" s="84">
        <v>0</v>
      </c>
      <c r="W28" s="84">
        <v>62.43</v>
      </c>
      <c r="X28" s="94">
        <f t="shared" si="10"/>
        <v>0</v>
      </c>
      <c r="Y28" s="95">
        <f t="shared" si="11"/>
        <v>88.43</v>
      </c>
      <c r="Z28" s="91">
        <v>0</v>
      </c>
      <c r="AA28" s="84">
        <v>0</v>
      </c>
      <c r="AB28" s="84">
        <v>38.340000000000003</v>
      </c>
      <c r="AC28" s="84">
        <v>0</v>
      </c>
      <c r="AD28" s="96">
        <f t="shared" si="12"/>
        <v>38.340000000000003</v>
      </c>
      <c r="AE28" s="52">
        <f t="shared" si="13"/>
        <v>0</v>
      </c>
      <c r="AF28" s="132">
        <v>0.47132862903225803</v>
      </c>
      <c r="AG28" s="133">
        <v>9.7936827956989242E-2</v>
      </c>
      <c r="AH28" s="54">
        <f t="shared" si="6"/>
        <v>12.464937963973512</v>
      </c>
      <c r="AI28" s="63">
        <f t="shared" si="7"/>
        <v>5.6279477629783798</v>
      </c>
      <c r="AJ28" s="64">
        <v>214.29969641399933</v>
      </c>
      <c r="AK28" s="61">
        <v>25.713465283407931</v>
      </c>
      <c r="AL28" s="125">
        <v>101.79403699299488</v>
      </c>
      <c r="AM28" s="61">
        <v>168.90065012565668</v>
      </c>
      <c r="AS28" s="118"/>
      <c r="BA28" s="42"/>
      <c r="BB28" s="42"/>
    </row>
    <row r="29" spans="1:54" ht="15.75" x14ac:dyDescent="0.25">
      <c r="A29" s="25">
        <v>21</v>
      </c>
      <c r="B29" s="69">
        <v>110.94</v>
      </c>
      <c r="C29" s="51">
        <f t="shared" si="0"/>
        <v>25.95626406286285</v>
      </c>
      <c r="D29" s="52">
        <f t="shared" si="1"/>
        <v>79.278011095396209</v>
      </c>
      <c r="E29" s="59">
        <f t="shared" si="2"/>
        <v>5.7057248417409205</v>
      </c>
      <c r="F29" s="68">
        <v>261.77999999999997</v>
      </c>
      <c r="G29" s="52">
        <f t="shared" si="3"/>
        <v>174.50095372726915</v>
      </c>
      <c r="H29" s="52">
        <f t="shared" si="4"/>
        <v>94.700583220952268</v>
      </c>
      <c r="I29" s="53">
        <f t="shared" si="5"/>
        <v>-7.4215369482214051</v>
      </c>
      <c r="J29" s="58">
        <v>20.02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20.02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26</v>
      </c>
      <c r="V29" s="84">
        <v>0</v>
      </c>
      <c r="W29" s="84">
        <v>62.68</v>
      </c>
      <c r="X29" s="94">
        <f t="shared" si="10"/>
        <v>0</v>
      </c>
      <c r="Y29" s="95">
        <f t="shared" si="11"/>
        <v>88.68</v>
      </c>
      <c r="Z29" s="91">
        <v>0</v>
      </c>
      <c r="AA29" s="84">
        <v>0</v>
      </c>
      <c r="AB29" s="84">
        <v>38.340000000000003</v>
      </c>
      <c r="AC29" s="84">
        <v>0</v>
      </c>
      <c r="AD29" s="96">
        <f t="shared" si="12"/>
        <v>38.340000000000003</v>
      </c>
      <c r="AE29" s="52">
        <f t="shared" si="13"/>
        <v>0</v>
      </c>
      <c r="AF29" s="132">
        <v>0.47132862903225803</v>
      </c>
      <c r="AG29" s="133">
        <v>9.7936827956989242E-2</v>
      </c>
      <c r="AH29" s="54">
        <f t="shared" si="6"/>
        <v>12.127134422746337</v>
      </c>
      <c r="AI29" s="63">
        <f t="shared" si="7"/>
        <v>5.6077880137839315</v>
      </c>
      <c r="AJ29" s="64">
        <v>212.84095372726915</v>
      </c>
      <c r="AK29" s="61">
        <v>25.95626406286285</v>
      </c>
      <c r="AL29" s="125">
        <v>94.700583220952268</v>
      </c>
      <c r="AM29" s="61">
        <v>167.95801109539622</v>
      </c>
      <c r="AS29" s="118"/>
      <c r="BA29" s="42"/>
      <c r="BB29" s="42"/>
    </row>
    <row r="30" spans="1:54" ht="15.75" x14ac:dyDescent="0.25">
      <c r="A30" s="25">
        <v>22</v>
      </c>
      <c r="B30" s="69">
        <v>108.99000000000001</v>
      </c>
      <c r="C30" s="51">
        <f t="shared" si="0"/>
        <v>24.839007848091555</v>
      </c>
      <c r="D30" s="52">
        <f t="shared" si="1"/>
        <v>78.492306717854618</v>
      </c>
      <c r="E30" s="59">
        <f t="shared" si="2"/>
        <v>5.658685434053826</v>
      </c>
      <c r="F30" s="68">
        <v>272.14999999999998</v>
      </c>
      <c r="G30" s="52">
        <f t="shared" si="3"/>
        <v>179.44615235173023</v>
      </c>
      <c r="H30" s="52">
        <f t="shared" si="4"/>
        <v>99.92110277946486</v>
      </c>
      <c r="I30" s="53">
        <f t="shared" si="5"/>
        <v>-7.2172551311951487</v>
      </c>
      <c r="J30" s="58">
        <v>20.190000000000001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20.190000000000001</v>
      </c>
      <c r="Q30" s="82">
        <f t="shared" si="9"/>
        <v>0</v>
      </c>
      <c r="R30" s="91">
        <v>0</v>
      </c>
      <c r="S30" s="84"/>
      <c r="T30" s="84">
        <v>0</v>
      </c>
      <c r="U30" s="84">
        <v>26</v>
      </c>
      <c r="V30" s="84">
        <v>0</v>
      </c>
      <c r="W30" s="84">
        <v>62.95</v>
      </c>
      <c r="X30" s="94">
        <f t="shared" si="10"/>
        <v>0</v>
      </c>
      <c r="Y30" s="95">
        <f t="shared" si="11"/>
        <v>88.95</v>
      </c>
      <c r="Z30" s="91">
        <v>0</v>
      </c>
      <c r="AA30" s="84">
        <v>0</v>
      </c>
      <c r="AB30" s="84">
        <v>37.65</v>
      </c>
      <c r="AC30" s="84">
        <v>0</v>
      </c>
      <c r="AD30" s="96">
        <f t="shared" si="12"/>
        <v>37.65</v>
      </c>
      <c r="AE30" s="52">
        <f t="shared" si="13"/>
        <v>0</v>
      </c>
      <c r="AF30" s="132">
        <v>0.47132862903225803</v>
      </c>
      <c r="AG30" s="133">
        <v>9.7936827956989242E-2</v>
      </c>
      <c r="AH30" s="54">
        <f t="shared" si="6"/>
        <v>12.501416239772595</v>
      </c>
      <c r="AI30" s="63">
        <f t="shared" si="7"/>
        <v>5.560748606096837</v>
      </c>
      <c r="AJ30" s="64">
        <v>217.09615235173024</v>
      </c>
      <c r="AK30" s="61">
        <v>24.839007848091555</v>
      </c>
      <c r="AL30" s="125">
        <v>99.92110277946486</v>
      </c>
      <c r="AM30" s="61">
        <v>167.44230671785462</v>
      </c>
      <c r="AS30" s="118"/>
      <c r="BA30" s="42"/>
      <c r="BB30" s="42"/>
    </row>
    <row r="31" spans="1:54" ht="15.75" x14ac:dyDescent="0.25">
      <c r="A31" s="25">
        <v>23</v>
      </c>
      <c r="B31" s="69">
        <v>104.24000000000001</v>
      </c>
      <c r="C31" s="51">
        <f t="shared" si="0"/>
        <v>24.051888119227389</v>
      </c>
      <c r="D31" s="52">
        <f t="shared" si="1"/>
        <v>74.632465113450493</v>
      </c>
      <c r="E31" s="59">
        <f t="shared" si="2"/>
        <v>5.5556467673221057</v>
      </c>
      <c r="F31" s="68">
        <v>271.13</v>
      </c>
      <c r="G31" s="52">
        <f t="shared" si="3"/>
        <v>184.74080741281367</v>
      </c>
      <c r="H31" s="52">
        <f t="shared" si="4"/>
        <v>93.551285597631235</v>
      </c>
      <c r="I31" s="53">
        <f t="shared" si="5"/>
        <v>-7.1620930104449734</v>
      </c>
      <c r="J31" s="58">
        <v>20.09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20.09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26.77</v>
      </c>
      <c r="V31" s="84">
        <v>0</v>
      </c>
      <c r="W31" s="84">
        <v>63.25</v>
      </c>
      <c r="X31" s="94">
        <f t="shared" si="10"/>
        <v>0</v>
      </c>
      <c r="Y31" s="95">
        <f t="shared" si="11"/>
        <v>90.02</v>
      </c>
      <c r="Z31" s="91">
        <v>0</v>
      </c>
      <c r="AA31" s="84">
        <v>0</v>
      </c>
      <c r="AB31" s="84">
        <v>37.590000000000003</v>
      </c>
      <c r="AC31" s="84">
        <v>0</v>
      </c>
      <c r="AD31" s="96">
        <f t="shared" si="12"/>
        <v>37.590000000000003</v>
      </c>
      <c r="AE31" s="52">
        <f t="shared" si="13"/>
        <v>0</v>
      </c>
      <c r="AF31" s="132">
        <v>0.47132862903225803</v>
      </c>
      <c r="AG31" s="133">
        <v>9.7936827956989242E-2</v>
      </c>
      <c r="AH31" s="54">
        <f t="shared" si="6"/>
        <v>12.456578360522769</v>
      </c>
      <c r="AI31" s="63">
        <f t="shared" si="7"/>
        <v>5.4577099393651167</v>
      </c>
      <c r="AJ31" s="64">
        <v>222.33080741281367</v>
      </c>
      <c r="AK31" s="61">
        <v>24.051888119227389</v>
      </c>
      <c r="AL31" s="125">
        <v>93.551285597631235</v>
      </c>
      <c r="AM31" s="61">
        <v>164.65246511345049</v>
      </c>
      <c r="AS31" s="118"/>
      <c r="BA31" s="42"/>
      <c r="BB31" s="42"/>
    </row>
    <row r="32" spans="1:54" ht="16.5" thickBot="1" x14ac:dyDescent="0.3">
      <c r="A32" s="26">
        <v>24</v>
      </c>
      <c r="B32" s="70">
        <v>101.75999999999999</v>
      </c>
      <c r="C32" s="55">
        <f t="shared" si="0"/>
        <v>22.895756152357986</v>
      </c>
      <c r="D32" s="52">
        <f t="shared" si="1"/>
        <v>73.371316243729254</v>
      </c>
      <c r="E32" s="59">
        <f t="shared" si="2"/>
        <v>5.4929276039127224</v>
      </c>
      <c r="F32" s="71">
        <v>256.42</v>
      </c>
      <c r="G32" s="56">
        <f t="shared" si="3"/>
        <v>174.20695025476482</v>
      </c>
      <c r="H32" s="52">
        <f t="shared" si="4"/>
        <v>89.914336005094484</v>
      </c>
      <c r="I32" s="53">
        <f t="shared" si="5"/>
        <v>-7.7012862598592982</v>
      </c>
      <c r="J32" s="58">
        <v>20.09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20.09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27.55</v>
      </c>
      <c r="V32" s="84">
        <v>0</v>
      </c>
      <c r="W32" s="84">
        <v>62.71</v>
      </c>
      <c r="X32" s="94">
        <f t="shared" si="10"/>
        <v>0</v>
      </c>
      <c r="Y32" s="95">
        <f t="shared" si="11"/>
        <v>90.26</v>
      </c>
      <c r="Z32" s="92">
        <v>0</v>
      </c>
      <c r="AA32" s="93">
        <v>0</v>
      </c>
      <c r="AB32" s="93">
        <v>38.11</v>
      </c>
      <c r="AC32" s="93">
        <v>0</v>
      </c>
      <c r="AD32" s="96">
        <f t="shared" si="12"/>
        <v>38.11</v>
      </c>
      <c r="AE32" s="52">
        <f t="shared" si="13"/>
        <v>0</v>
      </c>
      <c r="AF32" s="132">
        <v>0.47132862903225803</v>
      </c>
      <c r="AG32" s="133">
        <v>9.7936827956989242E-2</v>
      </c>
      <c r="AH32" s="54">
        <f t="shared" si="6"/>
        <v>11.917385111108445</v>
      </c>
      <c r="AI32" s="63">
        <f t="shared" si="7"/>
        <v>5.3949907759557334</v>
      </c>
      <c r="AJ32" s="65">
        <v>212.31695025476481</v>
      </c>
      <c r="AK32" s="62">
        <v>22.895756152357986</v>
      </c>
      <c r="AL32" s="126">
        <v>89.914336005094484</v>
      </c>
      <c r="AM32" s="62">
        <v>163.63131624372926</v>
      </c>
      <c r="AS32" s="118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118</v>
      </c>
      <c r="C33" s="40">
        <f t="shared" ref="C33:AE33" si="14">MAX(C9:C32)</f>
        <v>34.593170553730467</v>
      </c>
      <c r="D33" s="40">
        <f t="shared" si="14"/>
        <v>91.214252572227139</v>
      </c>
      <c r="E33" s="40">
        <f t="shared" si="14"/>
        <v>7.8096257599245584</v>
      </c>
      <c r="F33" s="40">
        <f t="shared" si="14"/>
        <v>275.26</v>
      </c>
      <c r="G33" s="40">
        <f t="shared" si="14"/>
        <v>184.74080741281367</v>
      </c>
      <c r="H33" s="40">
        <f t="shared" si="14"/>
        <v>101.79403699299488</v>
      </c>
      <c r="I33" s="40">
        <f t="shared" si="14"/>
        <v>12.548305573973209</v>
      </c>
      <c r="J33" s="40">
        <f t="shared" si="14"/>
        <v>21.21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21.21</v>
      </c>
      <c r="Q33" s="40">
        <f t="shared" si="14"/>
        <v>0</v>
      </c>
      <c r="R33" s="40">
        <f t="shared" si="14"/>
        <v>35.72</v>
      </c>
      <c r="S33" s="40">
        <f t="shared" si="14"/>
        <v>0</v>
      </c>
      <c r="T33" s="40">
        <f t="shared" si="14"/>
        <v>0</v>
      </c>
      <c r="U33" s="40">
        <f t="shared" si="14"/>
        <v>67.010000000000005</v>
      </c>
      <c r="V33" s="40">
        <f t="shared" si="14"/>
        <v>0</v>
      </c>
      <c r="W33" s="40">
        <f t="shared" si="14"/>
        <v>64.02</v>
      </c>
      <c r="X33" s="40">
        <f t="shared" si="14"/>
        <v>35.72</v>
      </c>
      <c r="Y33" s="40">
        <f t="shared" si="14"/>
        <v>130.62</v>
      </c>
      <c r="Z33" s="40"/>
      <c r="AA33" s="40"/>
      <c r="AB33" s="40"/>
      <c r="AC33" s="40"/>
      <c r="AD33" s="40">
        <f t="shared" si="14"/>
        <v>56.39</v>
      </c>
      <c r="AE33" s="40">
        <f t="shared" si="14"/>
        <v>93.82</v>
      </c>
      <c r="AF33" s="40"/>
      <c r="AG33" s="40"/>
      <c r="AH33" s="40">
        <f t="shared" ref="AH33:AM33" si="15">MAX(AH9:AH32)</f>
        <v>12.501416239772595</v>
      </c>
      <c r="AI33" s="40">
        <f t="shared" si="15"/>
        <v>7.6899805986342358</v>
      </c>
      <c r="AJ33" s="40">
        <f t="shared" si="15"/>
        <v>222.33080741281367</v>
      </c>
      <c r="AK33" s="40">
        <f t="shared" si="15"/>
        <v>90.762101015483282</v>
      </c>
      <c r="AL33" s="40">
        <f t="shared" si="15"/>
        <v>101.79403699299488</v>
      </c>
      <c r="AM33" s="127">
        <f t="shared" si="15"/>
        <v>177.61391001174911</v>
      </c>
      <c r="AP33"/>
      <c r="AQ33"/>
      <c r="AR33"/>
      <c r="AS33" s="120"/>
    </row>
    <row r="34" spans="1:45" s="33" customFormat="1" ht="16.5" thickBot="1" x14ac:dyDescent="0.3">
      <c r="A34" s="32" t="s">
        <v>52</v>
      </c>
      <c r="B34" s="41">
        <f>AVERAGE(B9:B33,B9:B32)</f>
        <v>77.086530612244928</v>
      </c>
      <c r="C34" s="41">
        <f t="shared" ref="C34:AE34" si="16">AVERAGE(C9:C33,C9:C32)</f>
        <v>12.201568251076282</v>
      </c>
      <c r="D34" s="41">
        <f t="shared" si="16"/>
        <v>58.900459820740245</v>
      </c>
      <c r="E34" s="41">
        <f t="shared" si="16"/>
        <v>6.4702399593961459</v>
      </c>
      <c r="F34" s="41">
        <f t="shared" si="16"/>
        <v>217.75959183673473</v>
      </c>
      <c r="G34" s="41">
        <f t="shared" si="16"/>
        <v>144.04710661005674</v>
      </c>
      <c r="H34" s="41">
        <f t="shared" si="16"/>
        <v>78.01270469988944</v>
      </c>
      <c r="I34" s="41">
        <f t="shared" si="16"/>
        <v>-5.1310348002194193</v>
      </c>
      <c r="J34" s="41">
        <f t="shared" si="16"/>
        <v>16.042653061224495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16.042653061224495</v>
      </c>
      <c r="Q34" s="41">
        <f t="shared" si="16"/>
        <v>0</v>
      </c>
      <c r="R34" s="41">
        <f t="shared" si="16"/>
        <v>10.239183673469388</v>
      </c>
      <c r="S34" s="41">
        <f t="shared" si="16"/>
        <v>0</v>
      </c>
      <c r="T34" s="41">
        <f t="shared" si="16"/>
        <v>0</v>
      </c>
      <c r="U34" s="41">
        <f t="shared" si="16"/>
        <v>41.781428571428577</v>
      </c>
      <c r="V34" s="41">
        <f t="shared" si="16"/>
        <v>0</v>
      </c>
      <c r="W34" s="41">
        <f t="shared" si="16"/>
        <v>62.456734693877536</v>
      </c>
      <c r="X34" s="41">
        <f t="shared" si="16"/>
        <v>10.239183673469388</v>
      </c>
      <c r="Y34" s="41">
        <f t="shared" si="16"/>
        <v>104.22979591836733</v>
      </c>
      <c r="Z34" s="41">
        <f>AVERAGE(Z9:Z33,Z9:Z32)</f>
        <v>3.8750000000000013</v>
      </c>
      <c r="AA34" s="41">
        <f>AVERAGE(AA9:AA33,AA9:AA32)</f>
        <v>0</v>
      </c>
      <c r="AB34" s="41">
        <f>AVERAGE(AB9:AB33,AB9:AB32)</f>
        <v>17.140833333333337</v>
      </c>
      <c r="AC34" s="41">
        <f t="shared" si="16"/>
        <v>46.013750000000009</v>
      </c>
      <c r="AD34" s="41">
        <f t="shared" si="16"/>
        <v>21.737755102040815</v>
      </c>
      <c r="AE34" s="41">
        <f t="shared" si="16"/>
        <v>46.989387755102051</v>
      </c>
      <c r="AF34" s="41">
        <f t="shared" ref="AF34:AM34" si="17">AVERAGE(AF9:AF33,AF9:AF32)</f>
        <v>0.45866543458781317</v>
      </c>
      <c r="AG34" s="41">
        <f t="shared" si="17"/>
        <v>0.11060002240143368</v>
      </c>
      <c r="AH34" s="41">
        <f t="shared" si="17"/>
        <v>10.028499277445565</v>
      </c>
      <c r="AI34" s="41">
        <f t="shared" si="17"/>
        <v>6.3594553423235132</v>
      </c>
      <c r="AJ34" s="41">
        <f t="shared" si="17"/>
        <v>165.40118824270974</v>
      </c>
      <c r="AK34" s="41">
        <f t="shared" si="17"/>
        <v>58.422566831928386</v>
      </c>
      <c r="AL34" s="41">
        <f t="shared" si="17"/>
        <v>87.522908781522091</v>
      </c>
      <c r="AM34" s="128">
        <f t="shared" si="17"/>
        <v>162.22779976848562</v>
      </c>
      <c r="AN34" s="122"/>
      <c r="AO34" s="122"/>
      <c r="AP34" s="116"/>
      <c r="AQ34" s="116"/>
      <c r="AR34" s="116"/>
      <c r="AS34" s="121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2" t="s">
        <v>15</v>
      </c>
      <c r="B36" s="153"/>
      <c r="C36" s="153"/>
      <c r="D36" s="153"/>
      <c r="E36" s="153"/>
      <c r="F36" s="154"/>
      <c r="G36" s="114"/>
      <c r="H36" s="137" t="s">
        <v>95</v>
      </c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9"/>
      <c r="W36" s="137" t="s">
        <v>96</v>
      </c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9"/>
      <c r="AL36" s="137" t="s">
        <v>97</v>
      </c>
      <c r="AM36" s="138"/>
      <c r="AN36" s="138"/>
      <c r="AO36" s="138"/>
      <c r="AP36" s="138"/>
      <c r="AQ36" s="138"/>
      <c r="AR36" s="138"/>
      <c r="AS36" s="139"/>
    </row>
    <row r="37" spans="1:45" ht="23.25" customHeight="1" x14ac:dyDescent="0.25">
      <c r="A37" s="142" t="s">
        <v>94</v>
      </c>
      <c r="B37" s="143"/>
      <c r="C37" s="143"/>
      <c r="D37" s="142" t="s">
        <v>101</v>
      </c>
      <c r="E37" s="143"/>
      <c r="F37" s="144"/>
      <c r="G37" s="115"/>
      <c r="H37" s="141" t="s">
        <v>19</v>
      </c>
      <c r="I37" s="135"/>
      <c r="J37" s="135"/>
      <c r="K37" s="135"/>
      <c r="L37" s="140"/>
      <c r="M37" s="134" t="s">
        <v>17</v>
      </c>
      <c r="N37" s="135"/>
      <c r="O37" s="135"/>
      <c r="P37" s="135"/>
      <c r="Q37" s="140"/>
      <c r="R37" s="134" t="s">
        <v>18</v>
      </c>
      <c r="S37" s="135"/>
      <c r="T37" s="135"/>
      <c r="U37" s="135"/>
      <c r="V37" s="136"/>
      <c r="W37" s="141" t="s">
        <v>98</v>
      </c>
      <c r="X37" s="135"/>
      <c r="Y37" s="135"/>
      <c r="Z37" s="135"/>
      <c r="AA37" s="140"/>
      <c r="AB37" s="134" t="s">
        <v>16</v>
      </c>
      <c r="AC37" s="135"/>
      <c r="AD37" s="135"/>
      <c r="AE37" s="135"/>
      <c r="AF37" s="140"/>
      <c r="AG37" s="134" t="s">
        <v>74</v>
      </c>
      <c r="AH37" s="135"/>
      <c r="AI37" s="135"/>
      <c r="AJ37" s="135"/>
      <c r="AK37" s="136"/>
      <c r="AL37" s="141" t="s">
        <v>93</v>
      </c>
      <c r="AM37" s="135"/>
      <c r="AN37" s="135"/>
      <c r="AO37" s="140"/>
      <c r="AP37" s="134" t="s">
        <v>99</v>
      </c>
      <c r="AQ37" s="135"/>
      <c r="AR37" s="135"/>
      <c r="AS37" s="136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4">
        <v>401</v>
      </c>
      <c r="K38" s="21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4">
        <v>236.11</v>
      </c>
      <c r="Z38" s="213"/>
      <c r="AA38" s="8" t="s">
        <v>21</v>
      </c>
      <c r="AB38" s="5" t="s">
        <v>23</v>
      </c>
      <c r="AC38" s="30"/>
      <c r="AD38" s="214">
        <v>1054.0999999999999</v>
      </c>
      <c r="AE38" s="213"/>
      <c r="AF38" s="7" t="s">
        <v>21</v>
      </c>
      <c r="AG38" s="5" t="s">
        <v>24</v>
      </c>
      <c r="AH38" s="6"/>
      <c r="AI38" s="214">
        <v>1506.7929999999999</v>
      </c>
      <c r="AJ38" s="213"/>
      <c r="AK38" s="100" t="s">
        <v>21</v>
      </c>
      <c r="AL38" s="99" t="s">
        <v>24</v>
      </c>
      <c r="AM38" s="213">
        <v>89.2607</v>
      </c>
      <c r="AN38" s="215"/>
      <c r="AO38" s="8" t="s">
        <v>21</v>
      </c>
      <c r="AP38" s="5" t="s">
        <v>24</v>
      </c>
      <c r="AQ38" s="213">
        <v>1518.1</v>
      </c>
      <c r="AR38" s="213"/>
      <c r="AS38" s="110" t="s">
        <v>21</v>
      </c>
    </row>
    <row r="39" spans="1:45" ht="15.75" thickBot="1" x14ac:dyDescent="0.3">
      <c r="A39" s="9" t="s">
        <v>22</v>
      </c>
      <c r="B39" s="10">
        <v>5094.32</v>
      </c>
      <c r="C39" s="11" t="s">
        <v>21</v>
      </c>
      <c r="D39" s="9" t="s">
        <v>71</v>
      </c>
      <c r="E39" s="10">
        <v>1922</v>
      </c>
      <c r="F39" s="12" t="s">
        <v>21</v>
      </c>
      <c r="G39" s="98"/>
      <c r="H39" s="101" t="s">
        <v>25</v>
      </c>
      <c r="I39" s="102"/>
      <c r="J39" s="103">
        <v>21.21</v>
      </c>
      <c r="K39" s="104" t="s">
        <v>62</v>
      </c>
      <c r="L39" s="105">
        <v>66.791666666671702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35.72</v>
      </c>
      <c r="Z39" s="102" t="s">
        <v>62</v>
      </c>
      <c r="AA39" s="108">
        <v>66.500000000005002</v>
      </c>
      <c r="AB39" s="106" t="s">
        <v>25</v>
      </c>
      <c r="AC39" s="109"/>
      <c r="AD39" s="103">
        <v>69.72</v>
      </c>
      <c r="AE39" s="104" t="s">
        <v>72</v>
      </c>
      <c r="AF39" s="108">
        <v>6.25E-2</v>
      </c>
      <c r="AG39" s="106" t="s">
        <v>25</v>
      </c>
      <c r="AH39" s="102"/>
      <c r="AI39" s="103">
        <v>64.02</v>
      </c>
      <c r="AJ39" s="102" t="s">
        <v>77</v>
      </c>
      <c r="AK39" s="107">
        <v>66.291666666671702</v>
      </c>
      <c r="AL39" s="101" t="s">
        <v>25</v>
      </c>
      <c r="AM39" s="102">
        <v>17.7</v>
      </c>
      <c r="AN39" s="103" t="s">
        <v>77</v>
      </c>
      <c r="AO39" s="111">
        <v>66.416666666671702</v>
      </c>
      <c r="AP39" s="106" t="s">
        <v>25</v>
      </c>
      <c r="AQ39" s="102">
        <v>93.82</v>
      </c>
      <c r="AR39" s="104"/>
      <c r="AS39" s="107">
        <v>66.541666666671702</v>
      </c>
    </row>
    <row r="40" spans="1:45" ht="16.5" thickTop="1" thickBot="1" x14ac:dyDescent="0.3">
      <c r="AM40" s="129"/>
    </row>
    <row r="41" spans="1:45" ht="24" customHeight="1" thickTop="1" thickBot="1" x14ac:dyDescent="0.3">
      <c r="A41" s="162" t="s">
        <v>26</v>
      </c>
      <c r="B41" s="162"/>
      <c r="C41" s="162"/>
      <c r="D41" s="163"/>
      <c r="E41" s="164" t="s">
        <v>27</v>
      </c>
      <c r="F41" s="165"/>
      <c r="G41" s="166"/>
    </row>
    <row r="42" spans="1:45" ht="25.5" customHeight="1" thickTop="1" thickBot="1" x14ac:dyDescent="0.3">
      <c r="A42" s="167" t="s">
        <v>28</v>
      </c>
      <c r="B42" s="168"/>
      <c r="C42" s="168"/>
      <c r="D42" s="169"/>
      <c r="E42" s="43">
        <v>530.91</v>
      </c>
      <c r="F42" s="44" t="s">
        <v>69</v>
      </c>
      <c r="G42" s="47">
        <v>66.791666666671702</v>
      </c>
    </row>
    <row r="43" spans="1:45" ht="32.25" customHeight="1" thickBot="1" x14ac:dyDescent="0.3">
      <c r="A43" s="170" t="s">
        <v>70</v>
      </c>
      <c r="B43" s="171"/>
      <c r="C43" s="171"/>
      <c r="D43" s="172"/>
      <c r="E43" s="77" t="s">
        <v>75</v>
      </c>
      <c r="F43" s="78"/>
      <c r="G43" s="79">
        <v>88.78</v>
      </c>
    </row>
    <row r="44" spans="1:45" ht="32.25" customHeight="1" thickBot="1" x14ac:dyDescent="0.3">
      <c r="A44" s="170" t="s">
        <v>29</v>
      </c>
      <c r="B44" s="171"/>
      <c r="C44" s="171"/>
      <c r="D44" s="172"/>
      <c r="E44" s="77" t="s">
        <v>76</v>
      </c>
      <c r="F44" s="78"/>
      <c r="G44" s="79">
        <v>56.39</v>
      </c>
    </row>
    <row r="45" spans="1:45" ht="29.25" customHeight="1" thickBot="1" x14ac:dyDescent="0.3">
      <c r="A45" s="173" t="s">
        <v>30</v>
      </c>
      <c r="B45" s="174"/>
      <c r="C45" s="174"/>
      <c r="D45" s="175"/>
      <c r="E45" s="45">
        <v>280.68</v>
      </c>
      <c r="F45" s="83" t="s">
        <v>72</v>
      </c>
      <c r="G45" s="48">
        <v>66.708333333338402</v>
      </c>
    </row>
    <row r="46" spans="1:45" ht="34.5" customHeight="1" thickBot="1" x14ac:dyDescent="0.3">
      <c r="A46" s="155" t="s">
        <v>31</v>
      </c>
      <c r="B46" s="156"/>
      <c r="C46" s="156"/>
      <c r="D46" s="157"/>
      <c r="E46" s="46">
        <v>256.19000000000005</v>
      </c>
      <c r="F46" s="80" t="s">
        <v>72</v>
      </c>
      <c r="G46" s="60">
        <v>66.958333333338402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8"/>
      <c r="AN80" s="158"/>
      <c r="AO80" s="158"/>
    </row>
    <row r="81" spans="39:41" x14ac:dyDescent="0.25">
      <c r="AM81" s="158"/>
      <c r="AN81" s="158"/>
      <c r="AO81" s="158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 MAR 23 </vt:lpstr>
      <vt:lpstr>'08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2023-03-09T07:47:15Z</dcterms:modified>
</cp:coreProperties>
</file>