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3-MARS 2023\"/>
    </mc:Choice>
  </mc:AlternateContent>
  <xr:revisionPtr revIDLastSave="0" documentId="13_ncr:1_{17F1AA27-8321-4CE2-830D-A11E0B86E8FF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28 MAR 23 " sheetId="3" r:id="rId1"/>
  </sheets>
  <externalReferences>
    <externalReference r:id="rId2"/>
  </externalReferences>
  <definedNames>
    <definedName name="_xlnm.Print_Area" localSheetId="0">'28 MAR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3" l="1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Z34" i="3" l="1"/>
  <c r="AA34" i="3"/>
  <c r="AB34" i="3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X10" i="3" l="1"/>
  <c r="Y10" i="3"/>
  <c r="X11" i="3"/>
  <c r="Y11" i="3"/>
  <c r="X12" i="3"/>
  <c r="H12" i="3" s="1"/>
  <c r="Y12" i="3"/>
  <c r="X13" i="3"/>
  <c r="H13" i="3" s="1"/>
  <c r="Y13" i="3"/>
  <c r="X14" i="3"/>
  <c r="Y14" i="3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4" i="3"/>
  <c r="AF33" i="3"/>
  <c r="AF34" i="3" s="1"/>
  <c r="AG33" i="3"/>
  <c r="AG34" i="3" s="1"/>
  <c r="Q13" i="3"/>
  <c r="Q12" i="3"/>
  <c r="Q11" i="3"/>
  <c r="Q10" i="3"/>
  <c r="Q9" i="3"/>
  <c r="X33" i="3" l="1"/>
  <c r="X34" i="3" s="1"/>
  <c r="Y33" i="3"/>
  <c r="Y34" i="3" s="1"/>
  <c r="AE33" i="3"/>
  <c r="AE34" i="3" s="1"/>
  <c r="AD33" i="3"/>
  <c r="AD34" i="3" s="1"/>
  <c r="H32" i="3" l="1"/>
  <c r="H31" i="3"/>
  <c r="H30" i="3"/>
  <c r="H29" i="3"/>
  <c r="H28" i="3"/>
  <c r="H23" i="3"/>
  <c r="H22" i="3"/>
  <c r="H21" i="3"/>
  <c r="H20" i="3"/>
  <c r="H19" i="3"/>
  <c r="H18" i="3"/>
  <c r="H17" i="3"/>
  <c r="H16" i="3"/>
  <c r="H15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H14" i="3" l="1"/>
  <c r="Q14" i="3"/>
  <c r="Q33" i="3" s="1"/>
  <c r="Q34" i="3" s="1"/>
  <c r="K33" i="3"/>
  <c r="K34" i="3" s="1"/>
  <c r="D17" i="3" l="1"/>
  <c r="D21" i="3"/>
  <c r="D13" i="3" l="1"/>
  <c r="D12" i="3"/>
  <c r="D11" i="3"/>
  <c r="D10" i="3"/>
  <c r="D32" i="3"/>
  <c r="D26" i="3"/>
  <c r="D25" i="3"/>
  <c r="D27" i="3"/>
  <c r="D24" i="3"/>
  <c r="B33" i="3"/>
  <c r="B34" i="3" s="1"/>
  <c r="D30" i="3"/>
  <c r="D22" i="3"/>
  <c r="D29" i="3"/>
  <c r="D31" i="3"/>
  <c r="D23" i="3"/>
  <c r="D28" i="3"/>
  <c r="D9" i="3" l="1"/>
  <c r="D20" i="3"/>
  <c r="D19" i="3"/>
  <c r="D18" i="3"/>
  <c r="D16" i="3"/>
  <c r="D15" i="3"/>
  <c r="D14" i="3"/>
  <c r="AM33" i="3"/>
  <c r="AM34" i="3" s="1"/>
  <c r="D33" i="3" l="1"/>
  <c r="D34" i="3" s="1"/>
  <c r="H11" i="3" l="1"/>
  <c r="H10" i="3" l="1"/>
  <c r="E11" i="3" l="1"/>
  <c r="E15" i="3"/>
  <c r="E26" i="3"/>
  <c r="C26" i="3"/>
  <c r="G12" i="3"/>
  <c r="C22" i="3"/>
  <c r="C30" i="3"/>
  <c r="H27" i="3"/>
  <c r="I27" i="3"/>
  <c r="G27" i="3"/>
  <c r="I21" i="3"/>
  <c r="I23" i="3"/>
  <c r="G23" i="3"/>
  <c r="C15" i="3"/>
  <c r="G20" i="3"/>
  <c r="AJ33" i="3"/>
  <c r="C9" i="3"/>
  <c r="H26" i="3"/>
  <c r="G16" i="3"/>
  <c r="E13" i="3"/>
  <c r="C31" i="3"/>
  <c r="E31" i="3"/>
  <c r="E32" i="3"/>
  <c r="C13" i="3"/>
  <c r="E21" i="3"/>
  <c r="C21" i="3"/>
  <c r="G10" i="3"/>
  <c r="G13" i="3"/>
  <c r="H24" i="3"/>
  <c r="C16" i="3"/>
  <c r="C18" i="3"/>
  <c r="C32" i="3"/>
  <c r="C27" i="3"/>
  <c r="E16" i="3"/>
  <c r="I29" i="3"/>
  <c r="I25" i="3"/>
  <c r="G25" i="3"/>
  <c r="E14" i="3"/>
  <c r="I26" i="3"/>
  <c r="G30" i="3"/>
  <c r="I30" i="3"/>
  <c r="E24" i="3"/>
  <c r="E18" i="3"/>
  <c r="C11" i="3"/>
  <c r="I28" i="3"/>
  <c r="E17" i="3"/>
  <c r="C17" i="3"/>
  <c r="G19" i="3"/>
  <c r="I19" i="3"/>
  <c r="I17" i="3"/>
  <c r="E27" i="3"/>
  <c r="G22" i="3"/>
  <c r="G31" i="3"/>
  <c r="I31" i="3"/>
  <c r="H25" i="3"/>
  <c r="C28" i="3"/>
  <c r="E28" i="3"/>
  <c r="E23" i="3"/>
  <c r="G26" i="3"/>
  <c r="G14" i="3"/>
  <c r="C29" i="3"/>
  <c r="E29" i="3"/>
  <c r="I24" i="3"/>
  <c r="G24" i="3"/>
  <c r="C25" i="3"/>
  <c r="I11" i="3"/>
  <c r="G11" i="3"/>
  <c r="C10" i="3"/>
  <c r="I32" i="3"/>
  <c r="G32" i="3"/>
  <c r="C19" i="3"/>
  <c r="E20" i="3"/>
  <c r="C20" i="3"/>
  <c r="I18" i="3"/>
  <c r="C12" i="3"/>
  <c r="E12" i="3"/>
  <c r="I22" i="3"/>
  <c r="I15" i="3"/>
  <c r="G15" i="3"/>
  <c r="E9" i="3" l="1"/>
  <c r="G17" i="3"/>
  <c r="G28" i="3"/>
  <c r="C24" i="3"/>
  <c r="AL33" i="3"/>
  <c r="AL34" i="3" s="1"/>
  <c r="AJ34" i="3"/>
  <c r="G9" i="3"/>
  <c r="E22" i="3"/>
  <c r="I14" i="3"/>
  <c r="H9" i="3"/>
  <c r="E25" i="3"/>
  <c r="G18" i="3"/>
  <c r="E19" i="3"/>
  <c r="I13" i="3"/>
  <c r="I20" i="3"/>
  <c r="I16" i="3"/>
  <c r="C14" i="3"/>
  <c r="E30" i="3"/>
  <c r="AK33" i="3"/>
  <c r="AK34" i="3" s="1"/>
  <c r="I10" i="3"/>
  <c r="I12" i="3"/>
  <c r="G21" i="3"/>
  <c r="G29" i="3"/>
  <c r="E10" i="3"/>
  <c r="C23" i="3"/>
  <c r="C33" i="3" l="1"/>
  <c r="C34" i="3" s="1"/>
  <c r="H33" i="3"/>
  <c r="H34" i="3" s="1"/>
  <c r="G33" i="3"/>
  <c r="G34" i="3" s="1"/>
  <c r="AH33" i="3"/>
  <c r="AH34" i="3" s="1"/>
  <c r="I9" i="3"/>
  <c r="E33" i="3"/>
  <c r="E34" i="3" s="1"/>
  <c r="AI33" i="3"/>
  <c r="AI34" i="3" s="1"/>
  <c r="I33" i="3" l="1"/>
  <c r="I34" i="3" s="1"/>
</calcChain>
</file>

<file path=xl/sharedStrings.xml><?xml version="1.0" encoding="utf-8"?>
<sst xmlns="http://schemas.openxmlformats.org/spreadsheetml/2006/main" count="140" uniqueCount="107">
  <si>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</si>
  <si>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</si>
  <si>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</si>
  <si>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</si>
  <si>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</si>
  <si>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</si>
  <si>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</si>
  <si>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</si>
  <si>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</si>
  <si>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</si>
  <si>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</si>
  <si>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</si>
  <si>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</si>
  <si>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</si>
  <si>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</si>
  <si>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</si>
  <si>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</si>
  <si>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</si>
  <si>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</si>
  <si>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</si>
  <si>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</si>
  <si>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</si>
  <si>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</si>
  <si>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</si>
  <si>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</si>
  <si>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</si>
  <si>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</si>
  <si>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</si>
  <si>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</si>
  <si>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</si>
  <si>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</si>
  <si>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</si>
  <si>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</si>
  <si>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</si>
  <si>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</si>
  <si>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</si>
  <si>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</si>
  <si>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</si>
  <si>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</si>
  <si>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</si>
  <si>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</si>
  <si>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</si>
  <si>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</si>
  <si>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</si>
  <si>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</si>
  <si>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</si>
  <si>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</si>
  <si>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</si>
  <si>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</si>
  <si>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</si>
  <si>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</si>
  <si>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</si>
  <si>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</si>
  <si>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</si>
  <si>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</si>
  <si>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</si>
  <si>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</si>
  <si>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</si>
  <si>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</si>
  <si>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</si>
  <si>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</si>
  <si>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</si>
  <si>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</si>
  <si>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</si>
  <si>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</si>
  <si>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</si>
  <si>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</si>
  <si>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</si>
  <si>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</si>
  <si>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</si>
  <si>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</si>
  <si>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</si>
  <si>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</si>
  <si>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</si>
  <si>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</si>
  <si>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 xml:space="preserve">CGCL + </t>
  </si>
  <si>
    <t xml:space="preserve">PARAS +  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</si>
  <si>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</si>
  <si>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</si>
  <si>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</si>
  <si>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</si>
  <si>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</si>
  <si>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</si>
  <si>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</si>
  <si>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</si>
  <si>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</si>
  <si>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</si>
  <si>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</si>
  <si>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</si>
  <si>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</si>
  <si>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</si>
  <si>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</si>
  <si>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</si>
  <si>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</si>
  <si>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</si>
  <si>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</si>
  <si>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</si>
  <si>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</si>
  <si>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</si>
  <si>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</si>
  <si>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</si>
  <si>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</si>
  <si>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</si>
  <si>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</si>
  <si>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</si>
  <si>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FOFANA et MONTCHO</t>
  </si>
  <si>
    <t>TAGBA et DOSSA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</si>
</sst>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5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64" fontId="0" fillId="0" borderId="0" xfId="0" applyNumberFormat="1"/>
    <xf numFmtId="1" fontId="2" fillId="0" borderId="38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1" fontId="2" fillId="0" borderId="40" xfId="1" applyNumberFormat="1" applyFont="1" applyBorder="1" applyAlignment="1">
      <alignment horizontal="center" vertical="center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'28 MAR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'28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MAR 23 '!$B$9:$B$32</c:f>
              <c:numCache>
                <c:formatCode>General</c:formatCode>
                <c:ptCount val="24"/>
                <c:pt idx="0">
                  <c:v>78.59</c:v>
                </c:pt>
                <c:pt idx="1">
                  <c:v>71.180000000000007</c:v>
                </c:pt>
                <c:pt idx="2">
                  <c:v>79.430000000000007</c:v>
                </c:pt>
                <c:pt idx="3">
                  <c:v>76.39</c:v>
                </c:pt>
                <c:pt idx="4">
                  <c:v>77.990000000000009</c:v>
                </c:pt>
                <c:pt idx="5">
                  <c:v>66.430000000000007</c:v>
                </c:pt>
                <c:pt idx="6">
                  <c:v>61.44</c:v>
                </c:pt>
                <c:pt idx="7">
                  <c:v>103.94</c:v>
                </c:pt>
                <c:pt idx="8">
                  <c:v>108.73</c:v>
                </c:pt>
                <c:pt idx="9">
                  <c:v>101.57</c:v>
                </c:pt>
                <c:pt idx="10">
                  <c:v>103.46</c:v>
                </c:pt>
                <c:pt idx="11">
                  <c:v>103.94</c:v>
                </c:pt>
                <c:pt idx="12">
                  <c:v>87.09</c:v>
                </c:pt>
                <c:pt idx="13">
                  <c:v>93.06</c:v>
                </c:pt>
                <c:pt idx="14">
                  <c:v>113.71000000000001</c:v>
                </c:pt>
                <c:pt idx="15">
                  <c:v>120.78</c:v>
                </c:pt>
                <c:pt idx="16">
                  <c:v>103.49000000000001</c:v>
                </c:pt>
                <c:pt idx="17">
                  <c:v>78.08</c:v>
                </c:pt>
                <c:pt idx="18">
                  <c:v>136.22</c:v>
                </c:pt>
                <c:pt idx="19">
                  <c:v>132.85</c:v>
                </c:pt>
                <c:pt idx="20">
                  <c:v>122.07</c:v>
                </c:pt>
                <c:pt idx="21">
                  <c:v>126.3</c:v>
                </c:pt>
                <c:pt idx="22">
                  <c:v>122.66999999999999</c:v>
                </c:pt>
                <c:pt idx="23">
                  <c:v>105.93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'28 MAR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'28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MAR 23 '!$C$9:$C$32</c:f>
              <c:numCache>
                <c:formatCode>General</c:formatCode>
                <c:ptCount val="24"/>
                <c:pt idx="0">
                  <c:v>116.4599871510755</c:v>
                </c:pt>
                <c:pt idx="1">
                  <c:v>111.53380778827226</c:v>
                </c:pt>
                <c:pt idx="2">
                  <c:v>109.36498712260507</c:v>
                </c:pt>
                <c:pt idx="3">
                  <c:v>108.1602252924196</c:v>
                </c:pt>
                <c:pt idx="4">
                  <c:v>106.64640239909085</c:v>
                </c:pt>
                <c:pt idx="5">
                  <c:v>91.305270921246048</c:v>
                </c:pt>
                <c:pt idx="6">
                  <c:v>115.85833709336912</c:v>
                </c:pt>
                <c:pt idx="7">
                  <c:v>134.09594932709888</c:v>
                </c:pt>
                <c:pt idx="8">
                  <c:v>138.96637266223163</c:v>
                </c:pt>
                <c:pt idx="9">
                  <c:v>142.2033653362908</c:v>
                </c:pt>
                <c:pt idx="10">
                  <c:v>138.64533768855532</c:v>
                </c:pt>
                <c:pt idx="11">
                  <c:v>142.99071387123334</c:v>
                </c:pt>
                <c:pt idx="12">
                  <c:v>137.06964489719726</c:v>
                </c:pt>
                <c:pt idx="13">
                  <c:v>141.21415383324523</c:v>
                </c:pt>
                <c:pt idx="14">
                  <c:v>159.13503366668937</c:v>
                </c:pt>
                <c:pt idx="15">
                  <c:v>162.13736354613636</c:v>
                </c:pt>
                <c:pt idx="16">
                  <c:v>148.41133165732995</c:v>
                </c:pt>
                <c:pt idx="17">
                  <c:v>148.47014845670435</c:v>
                </c:pt>
                <c:pt idx="18">
                  <c:v>146.05333312592819</c:v>
                </c:pt>
                <c:pt idx="19">
                  <c:v>146.54857316516566</c:v>
                </c:pt>
                <c:pt idx="20">
                  <c:v>144.30376398811305</c:v>
                </c:pt>
                <c:pt idx="21">
                  <c:v>142.01038118463083</c:v>
                </c:pt>
                <c:pt idx="22">
                  <c:v>137.05451644653229</c:v>
                </c:pt>
                <c:pt idx="23">
                  <c:v>129.12784084449845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'28 MAR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'28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MAR 23 '!$D$9:$D$32</c:f>
              <c:numCache>
                <c:formatCode>0.00</c:formatCode>
                <c:ptCount val="24"/>
                <c:pt idx="0">
                  <c:v>84.719450222639267</c:v>
                </c:pt>
                <c:pt idx="1">
                  <c:v>81.922213515799967</c:v>
                </c:pt>
                <c:pt idx="2">
                  <c:v>77.181499737090803</c:v>
                </c:pt>
                <c:pt idx="3">
                  <c:v>76.202257387437868</c:v>
                </c:pt>
                <c:pt idx="4">
                  <c:v>78.084041184961677</c:v>
                </c:pt>
                <c:pt idx="5">
                  <c:v>82.335388347348584</c:v>
                </c:pt>
                <c:pt idx="6">
                  <c:v>53.989540811470057</c:v>
                </c:pt>
                <c:pt idx="7">
                  <c:v>74.997839086566259</c:v>
                </c:pt>
                <c:pt idx="8">
                  <c:v>76.99877502435092</c:v>
                </c:pt>
                <c:pt idx="9">
                  <c:v>69.071328433385546</c:v>
                </c:pt>
                <c:pt idx="10">
                  <c:v>76.029486578793794</c:v>
                </c:pt>
                <c:pt idx="11">
                  <c:v>71.525265615710879</c:v>
                </c:pt>
                <c:pt idx="12">
                  <c:v>62.455644460330831</c:v>
                </c:pt>
                <c:pt idx="13">
                  <c:v>61.158143559252807</c:v>
                </c:pt>
                <c:pt idx="14">
                  <c:v>65.385859127696975</c:v>
                </c:pt>
                <c:pt idx="15">
                  <c:v>65.526036598642406</c:v>
                </c:pt>
                <c:pt idx="16">
                  <c:v>66.604250181350622</c:v>
                </c:pt>
                <c:pt idx="17">
                  <c:v>36.031467171136029</c:v>
                </c:pt>
                <c:pt idx="18">
                  <c:v>70.835691521969693</c:v>
                </c:pt>
                <c:pt idx="19">
                  <c:v>68.93715723852479</c:v>
                </c:pt>
                <c:pt idx="20">
                  <c:v>59.309926096532934</c:v>
                </c:pt>
                <c:pt idx="21">
                  <c:v>68.561268576706652</c:v>
                </c:pt>
                <c:pt idx="22">
                  <c:v>70.285284754530068</c:v>
                </c:pt>
                <c:pt idx="23">
                  <c:v>61.72730591689475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'28 MAR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'28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MAR 23 '!$E$9:$E$32</c:f>
              <c:numCache>
                <c:formatCode>0.00</c:formatCode>
                <c:ptCount val="24"/>
                <c:pt idx="0">
                  <c:v>-16.099437373714785</c:v>
                </c:pt>
                <c:pt idx="1">
                  <c:v>-16.386021304072237</c:v>
                </c:pt>
                <c:pt idx="2">
                  <c:v>-16.566486859695832</c:v>
                </c:pt>
                <c:pt idx="3">
                  <c:v>-16.642482679857459</c:v>
                </c:pt>
                <c:pt idx="4">
                  <c:v>-16.310443584052521</c:v>
                </c:pt>
                <c:pt idx="5">
                  <c:v>-16.700659268594595</c:v>
                </c:pt>
                <c:pt idx="6">
                  <c:v>-16.837877904839175</c:v>
                </c:pt>
                <c:pt idx="7">
                  <c:v>-15.333788413665122</c:v>
                </c:pt>
                <c:pt idx="8">
                  <c:v>-14.88514768658257</c:v>
                </c:pt>
                <c:pt idx="9">
                  <c:v>-14.704693769676354</c:v>
                </c:pt>
                <c:pt idx="10">
                  <c:v>-14.734824267349076</c:v>
                </c:pt>
                <c:pt idx="11">
                  <c:v>-14.845979486944159</c:v>
                </c:pt>
                <c:pt idx="12">
                  <c:v>-15.295289357528098</c:v>
                </c:pt>
                <c:pt idx="13">
                  <c:v>-15.132297392497993</c:v>
                </c:pt>
                <c:pt idx="14">
                  <c:v>-14.930892794386313</c:v>
                </c:pt>
                <c:pt idx="15">
                  <c:v>-14.343400144778748</c:v>
                </c:pt>
                <c:pt idx="16">
                  <c:v>-14.745581838680547</c:v>
                </c:pt>
                <c:pt idx="17">
                  <c:v>-15.541615627840358</c:v>
                </c:pt>
                <c:pt idx="18">
                  <c:v>9.1809753521021378</c:v>
                </c:pt>
                <c:pt idx="19">
                  <c:v>8.9142695963095093</c:v>
                </c:pt>
                <c:pt idx="20">
                  <c:v>8.8563099153540463</c:v>
                </c:pt>
                <c:pt idx="21">
                  <c:v>8.7983502386624934</c:v>
                </c:pt>
                <c:pt idx="22">
                  <c:v>8.7301987989376357</c:v>
                </c:pt>
                <c:pt idx="23">
                  <c:v>8.4748532386067836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'28 MAR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'28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MAR 23 '!$Q$9:$Q$32</c:f>
              <c:numCache>
                <c:formatCode>0.00</c:formatCode>
                <c:ptCount val="24"/>
                <c:pt idx="0">
                  <c:v>24.1</c:v>
                </c:pt>
                <c:pt idx="1">
                  <c:v>24.15</c:v>
                </c:pt>
                <c:pt idx="2">
                  <c:v>24.13</c:v>
                </c:pt>
                <c:pt idx="3">
                  <c:v>24.15</c:v>
                </c:pt>
                <c:pt idx="4">
                  <c:v>23.83</c:v>
                </c:pt>
                <c:pt idx="5">
                  <c:v>23.91</c:v>
                </c:pt>
                <c:pt idx="6">
                  <c:v>24.11</c:v>
                </c:pt>
                <c:pt idx="7">
                  <c:v>23.74</c:v>
                </c:pt>
                <c:pt idx="8">
                  <c:v>24.22</c:v>
                </c:pt>
                <c:pt idx="9">
                  <c:v>23.92</c:v>
                </c:pt>
                <c:pt idx="10">
                  <c:v>24.04</c:v>
                </c:pt>
                <c:pt idx="11">
                  <c:v>24.11</c:v>
                </c:pt>
                <c:pt idx="12">
                  <c:v>24.15</c:v>
                </c:pt>
                <c:pt idx="13">
                  <c:v>24.05</c:v>
                </c:pt>
                <c:pt idx="14">
                  <c:v>24.49</c:v>
                </c:pt>
                <c:pt idx="15">
                  <c:v>23.85</c:v>
                </c:pt>
                <c:pt idx="16">
                  <c:v>23.87</c:v>
                </c:pt>
                <c:pt idx="17">
                  <c:v>23.83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'28 MAR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'28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MAR 23 '!$AE$9:$AE$32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'28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'28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'28 MAR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'28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MAR 23 '!$AK$9:$AK$32</c:f>
              <c:numCache>
                <c:formatCode>0.00</c:formatCode>
                <c:ptCount val="24"/>
                <c:pt idx="0">
                  <c:v>116.4599871510755</c:v>
                </c:pt>
                <c:pt idx="1">
                  <c:v>111.53380778827226</c:v>
                </c:pt>
                <c:pt idx="2">
                  <c:v>109.36498712260507</c:v>
                </c:pt>
                <c:pt idx="3">
                  <c:v>108.1602252924196</c:v>
                </c:pt>
                <c:pt idx="4">
                  <c:v>106.64640239909085</c:v>
                </c:pt>
                <c:pt idx="5">
                  <c:v>91.305270921246048</c:v>
                </c:pt>
                <c:pt idx="6">
                  <c:v>115.85833709336912</c:v>
                </c:pt>
                <c:pt idx="7">
                  <c:v>134.09594932709888</c:v>
                </c:pt>
                <c:pt idx="8">
                  <c:v>138.96637266223163</c:v>
                </c:pt>
                <c:pt idx="9">
                  <c:v>142.2033653362908</c:v>
                </c:pt>
                <c:pt idx="10">
                  <c:v>138.64533768855532</c:v>
                </c:pt>
                <c:pt idx="11">
                  <c:v>142.99071387123334</c:v>
                </c:pt>
                <c:pt idx="12">
                  <c:v>137.06964489719726</c:v>
                </c:pt>
                <c:pt idx="13">
                  <c:v>141.21415383324523</c:v>
                </c:pt>
                <c:pt idx="14">
                  <c:v>159.13503366668937</c:v>
                </c:pt>
                <c:pt idx="15">
                  <c:v>162.13736354613636</c:v>
                </c:pt>
                <c:pt idx="16">
                  <c:v>148.41133165732995</c:v>
                </c:pt>
                <c:pt idx="17">
                  <c:v>148.47014845670435</c:v>
                </c:pt>
                <c:pt idx="18">
                  <c:v>146.05333312592819</c:v>
                </c:pt>
                <c:pt idx="19">
                  <c:v>146.54857316516566</c:v>
                </c:pt>
                <c:pt idx="20">
                  <c:v>144.30376398811305</c:v>
                </c:pt>
                <c:pt idx="21">
                  <c:v>142.01038118463083</c:v>
                </c:pt>
                <c:pt idx="22">
                  <c:v>137.05451644653229</c:v>
                </c:pt>
                <c:pt idx="23">
                  <c:v>129.12784084449845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'28 MAR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'28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MAR 23 '!$AM$9:$AM$32</c:f>
              <c:numCache>
                <c:formatCode>0.00</c:formatCode>
                <c:ptCount val="24"/>
                <c:pt idx="0">
                  <c:v>148.23945022263928</c:v>
                </c:pt>
                <c:pt idx="1">
                  <c:v>144.95221351579997</c:v>
                </c:pt>
                <c:pt idx="2">
                  <c:v>140.16149973709079</c:v>
                </c:pt>
                <c:pt idx="3">
                  <c:v>139.42225738743787</c:v>
                </c:pt>
                <c:pt idx="4">
                  <c:v>141.35404118496169</c:v>
                </c:pt>
                <c:pt idx="5">
                  <c:v>145.92538834734859</c:v>
                </c:pt>
                <c:pt idx="6">
                  <c:v>116.77954081147006</c:v>
                </c:pt>
                <c:pt idx="7">
                  <c:v>137.91783908656626</c:v>
                </c:pt>
                <c:pt idx="8">
                  <c:v>165.28877502435091</c:v>
                </c:pt>
                <c:pt idx="9">
                  <c:v>157.90132843338554</c:v>
                </c:pt>
                <c:pt idx="10">
                  <c:v>164.57948657879379</c:v>
                </c:pt>
                <c:pt idx="11">
                  <c:v>158.80526561571088</c:v>
                </c:pt>
                <c:pt idx="12">
                  <c:v>150.51564446033083</c:v>
                </c:pt>
                <c:pt idx="13">
                  <c:v>148.55814355925281</c:v>
                </c:pt>
                <c:pt idx="14">
                  <c:v>152.90585912769697</c:v>
                </c:pt>
                <c:pt idx="15">
                  <c:v>154.8460365986424</c:v>
                </c:pt>
                <c:pt idx="16">
                  <c:v>155.30425018135062</c:v>
                </c:pt>
                <c:pt idx="17">
                  <c:v>126.22146717113603</c:v>
                </c:pt>
                <c:pt idx="18">
                  <c:v>159.62569152196969</c:v>
                </c:pt>
                <c:pt idx="19">
                  <c:v>158.57715723852479</c:v>
                </c:pt>
                <c:pt idx="20">
                  <c:v>158.80992609653293</c:v>
                </c:pt>
                <c:pt idx="21">
                  <c:v>159.09126857670665</c:v>
                </c:pt>
                <c:pt idx="22">
                  <c:v>152.97528475453007</c:v>
                </c:pt>
                <c:pt idx="23">
                  <c:v>152.03730591689475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'28 MAR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'28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MAR 23 '!$F$9:$F$32</c:f>
              <c:numCache>
                <c:formatCode>General</c:formatCode>
                <c:ptCount val="24"/>
                <c:pt idx="0">
                  <c:v>189.27</c:v>
                </c:pt>
                <c:pt idx="1">
                  <c:v>185.87</c:v>
                </c:pt>
                <c:pt idx="2">
                  <c:v>183.93</c:v>
                </c:pt>
                <c:pt idx="3">
                  <c:v>186.6</c:v>
                </c:pt>
                <c:pt idx="4">
                  <c:v>183.19</c:v>
                </c:pt>
                <c:pt idx="5">
                  <c:v>173.86</c:v>
                </c:pt>
                <c:pt idx="6">
                  <c:v>158.47</c:v>
                </c:pt>
                <c:pt idx="7">
                  <c:v>151.15</c:v>
                </c:pt>
                <c:pt idx="8">
                  <c:v>146.21</c:v>
                </c:pt>
                <c:pt idx="9">
                  <c:v>138.08000000000001</c:v>
                </c:pt>
                <c:pt idx="10">
                  <c:v>120.36</c:v>
                </c:pt>
                <c:pt idx="11">
                  <c:v>115.92</c:v>
                </c:pt>
                <c:pt idx="12">
                  <c:v>143.54</c:v>
                </c:pt>
                <c:pt idx="13">
                  <c:v>113.59</c:v>
                </c:pt>
                <c:pt idx="14">
                  <c:v>155.81</c:v>
                </c:pt>
                <c:pt idx="15">
                  <c:v>172.19</c:v>
                </c:pt>
                <c:pt idx="16">
                  <c:v>170.38</c:v>
                </c:pt>
                <c:pt idx="17">
                  <c:v>178.37</c:v>
                </c:pt>
                <c:pt idx="18">
                  <c:v>178.78</c:v>
                </c:pt>
                <c:pt idx="19">
                  <c:v>182.1</c:v>
                </c:pt>
                <c:pt idx="20">
                  <c:v>199.94</c:v>
                </c:pt>
                <c:pt idx="21">
                  <c:v>197.76</c:v>
                </c:pt>
                <c:pt idx="22">
                  <c:v>197.66</c:v>
                </c:pt>
                <c:pt idx="23">
                  <c:v>188.68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'28 MAR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'28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MAR 23 '!$G$9:$G$32</c:f>
              <c:numCache>
                <c:formatCode>0.00</c:formatCode>
                <c:ptCount val="24"/>
                <c:pt idx="0">
                  <c:v>98.0327718734614</c:v>
                </c:pt>
                <c:pt idx="1">
                  <c:v>96.916172980485001</c:v>
                </c:pt>
                <c:pt idx="2">
                  <c:v>94.233959378733161</c:v>
                </c:pt>
                <c:pt idx="3">
                  <c:v>99.328673625178411</c:v>
                </c:pt>
                <c:pt idx="4">
                  <c:v>95.396340003148111</c:v>
                </c:pt>
                <c:pt idx="5">
                  <c:v>87.867159536219475</c:v>
                </c:pt>
                <c:pt idx="6">
                  <c:v>82.097079999999991</c:v>
                </c:pt>
                <c:pt idx="7">
                  <c:v>89.70650000000002</c:v>
                </c:pt>
                <c:pt idx="8">
                  <c:v>99.615100000000041</c:v>
                </c:pt>
                <c:pt idx="9">
                  <c:v>90.072060000000008</c:v>
                </c:pt>
                <c:pt idx="10">
                  <c:v>81.895060000000001</c:v>
                </c:pt>
                <c:pt idx="11">
                  <c:v>75.719020000000029</c:v>
                </c:pt>
                <c:pt idx="12">
                  <c:v>78.402999999999977</c:v>
                </c:pt>
                <c:pt idx="13">
                  <c:v>68.715660000000014</c:v>
                </c:pt>
                <c:pt idx="14">
                  <c:v>82.443399999999997</c:v>
                </c:pt>
                <c:pt idx="15">
                  <c:v>85.968653538507255</c:v>
                </c:pt>
                <c:pt idx="16">
                  <c:v>84.522643590849569</c:v>
                </c:pt>
                <c:pt idx="17">
                  <c:v>85.860963898315234</c:v>
                </c:pt>
                <c:pt idx="18">
                  <c:v>97.769065760829278</c:v>
                </c:pt>
                <c:pt idx="19">
                  <c:v>108.3491936271424</c:v>
                </c:pt>
                <c:pt idx="20">
                  <c:v>120.37389151898755</c:v>
                </c:pt>
                <c:pt idx="21">
                  <c:v>117.01130726998625</c:v>
                </c:pt>
                <c:pt idx="22">
                  <c:v>119.03842619346482</c:v>
                </c:pt>
                <c:pt idx="23">
                  <c:v>110.10479595665923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'28 MAR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'28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MAR 23 '!$H$9:$H$32</c:f>
              <c:numCache>
                <c:formatCode>0.00</c:formatCode>
                <c:ptCount val="24"/>
                <c:pt idx="0">
                  <c:v>83.857853873916696</c:v>
                </c:pt>
                <c:pt idx="1">
                  <c:v>81.703649249388548</c:v>
                </c:pt>
                <c:pt idx="2">
                  <c:v>82.519580785761931</c:v>
                </c:pt>
                <c:pt idx="3">
                  <c:v>79.993409370741631</c:v>
                </c:pt>
                <c:pt idx="4">
                  <c:v>80.645319361984377</c:v>
                </c:pt>
                <c:pt idx="5">
                  <c:v>79.378889802377543</c:v>
                </c:pt>
                <c:pt idx="6">
                  <c:v>72.592280000000002</c:v>
                </c:pt>
                <c:pt idx="7">
                  <c:v>60.4315</c:v>
                </c:pt>
                <c:pt idx="8">
                  <c:v>49.705880000000008</c:v>
                </c:pt>
                <c:pt idx="9">
                  <c:v>56.327659999999995</c:v>
                </c:pt>
                <c:pt idx="10">
                  <c:v>50.320840000000004</c:v>
                </c:pt>
                <c:pt idx="11">
                  <c:v>52.496339999999989</c:v>
                </c:pt>
                <c:pt idx="12">
                  <c:v>70.924800000000019</c:v>
                </c:pt>
                <c:pt idx="13">
                  <c:v>52.696779999999997</c:v>
                </c:pt>
                <c:pt idx="14">
                  <c:v>76.429020000000008</c:v>
                </c:pt>
                <c:pt idx="15">
                  <c:v>85.709864768968629</c:v>
                </c:pt>
                <c:pt idx="16">
                  <c:v>81.377604664908617</c:v>
                </c:pt>
                <c:pt idx="17">
                  <c:v>85.54385009768356</c:v>
                </c:pt>
                <c:pt idx="18">
                  <c:v>94.395730256843137</c:v>
                </c:pt>
                <c:pt idx="19">
                  <c:v>92.078095620762809</c:v>
                </c:pt>
                <c:pt idx="20">
                  <c:v>93.127033636479467</c:v>
                </c:pt>
                <c:pt idx="21">
                  <c:v>94.39244938287699</c:v>
                </c:pt>
                <c:pt idx="22">
                  <c:v>92.51068648462649</c:v>
                </c:pt>
                <c:pt idx="23">
                  <c:v>92.007089009523256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'28 MAR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'28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MAR 23 '!$I$9:$I$32</c:f>
              <c:numCache>
                <c:formatCode>0.00</c:formatCode>
                <c:ptCount val="24"/>
                <c:pt idx="0">
                  <c:v>7.3793742526219148</c:v>
                </c:pt>
                <c:pt idx="1">
                  <c:v>7.2501777701264558</c:v>
                </c:pt>
                <c:pt idx="2">
                  <c:v>7.1764598355049145</c:v>
                </c:pt>
                <c:pt idx="3">
                  <c:v>7.2779170040799528</c:v>
                </c:pt>
                <c:pt idx="4">
                  <c:v>7.1483406348675089</c:v>
                </c:pt>
                <c:pt idx="5">
                  <c:v>6.8139506614029983</c:v>
                </c:pt>
                <c:pt idx="6">
                  <c:v>6.2806400000000053</c:v>
                </c:pt>
                <c:pt idx="7">
                  <c:v>6.6119999999999806</c:v>
                </c:pt>
                <c:pt idx="8">
                  <c:v>6.8890199999999737</c:v>
                </c:pt>
                <c:pt idx="9">
                  <c:v>6.8802799999999991</c:v>
                </c:pt>
                <c:pt idx="10">
                  <c:v>6.3440999999999832</c:v>
                </c:pt>
                <c:pt idx="11">
                  <c:v>6.2046400000000119</c:v>
                </c:pt>
                <c:pt idx="12">
                  <c:v>6.9121999999999844</c:v>
                </c:pt>
                <c:pt idx="13">
                  <c:v>5.0775599999999912</c:v>
                </c:pt>
                <c:pt idx="14">
                  <c:v>6.437579999999997</c:v>
                </c:pt>
                <c:pt idx="15">
                  <c:v>7.1114816925241229</c:v>
                </c:pt>
                <c:pt idx="16">
                  <c:v>6.7797517442418211</c:v>
                </c:pt>
                <c:pt idx="17">
                  <c:v>6.965186004001211</c:v>
                </c:pt>
                <c:pt idx="18">
                  <c:v>-13.384796017672429</c:v>
                </c:pt>
                <c:pt idx="19">
                  <c:v>-18.327289247905217</c:v>
                </c:pt>
                <c:pt idx="20">
                  <c:v>-13.560925155467022</c:v>
                </c:pt>
                <c:pt idx="21">
                  <c:v>-13.643756652863249</c:v>
                </c:pt>
                <c:pt idx="22">
                  <c:v>-13.889112678091312</c:v>
                </c:pt>
                <c:pt idx="23">
                  <c:v>-13.431884966182466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'28 MAR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'28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MAR 23 '!$AD$9:$AD$32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'28 MAR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'28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MAR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21.17</c:v>
                </c:pt>
                <c:pt idx="19">
                  <c:v>26.69</c:v>
                </c:pt>
                <c:pt idx="20">
                  <c:v>22.44</c:v>
                </c:pt>
                <c:pt idx="21">
                  <c:v>22.44</c:v>
                </c:pt>
                <c:pt idx="22">
                  <c:v>22.44</c:v>
                </c:pt>
                <c:pt idx="23">
                  <c:v>21.61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'28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'28 MAR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'28 MAR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'28 MAR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'28 MAR 23 '!$AJ$9:$AJ$32</c:f>
              <c:numCache>
                <c:formatCode>0.00</c:formatCode>
                <c:ptCount val="24"/>
                <c:pt idx="0">
                  <c:v>98.0327718734614</c:v>
                </c:pt>
                <c:pt idx="1">
                  <c:v>96.916172980485001</c:v>
                </c:pt>
                <c:pt idx="2">
                  <c:v>94.233959378733161</c:v>
                </c:pt>
                <c:pt idx="3">
                  <c:v>99.328673625178411</c:v>
                </c:pt>
                <c:pt idx="4">
                  <c:v>95.396340003148111</c:v>
                </c:pt>
                <c:pt idx="5">
                  <c:v>87.867159536219475</c:v>
                </c:pt>
                <c:pt idx="6">
                  <c:v>82.097079999999991</c:v>
                </c:pt>
                <c:pt idx="7">
                  <c:v>89.70650000000002</c:v>
                </c:pt>
                <c:pt idx="8">
                  <c:v>99.615100000000041</c:v>
                </c:pt>
                <c:pt idx="9">
                  <c:v>90.072060000000008</c:v>
                </c:pt>
                <c:pt idx="10">
                  <c:v>81.895060000000001</c:v>
                </c:pt>
                <c:pt idx="11">
                  <c:v>75.719020000000029</c:v>
                </c:pt>
                <c:pt idx="12">
                  <c:v>78.402999999999977</c:v>
                </c:pt>
                <c:pt idx="13">
                  <c:v>68.715660000000014</c:v>
                </c:pt>
                <c:pt idx="14">
                  <c:v>82.443399999999997</c:v>
                </c:pt>
                <c:pt idx="15">
                  <c:v>85.968653538507255</c:v>
                </c:pt>
                <c:pt idx="16">
                  <c:v>84.522643590849569</c:v>
                </c:pt>
                <c:pt idx="17">
                  <c:v>85.860963898315234</c:v>
                </c:pt>
                <c:pt idx="18">
                  <c:v>97.769065760829278</c:v>
                </c:pt>
                <c:pt idx="19">
                  <c:v>108.3491936271424</c:v>
                </c:pt>
                <c:pt idx="20">
                  <c:v>120.37389151898755</c:v>
                </c:pt>
                <c:pt idx="21">
                  <c:v>117.01130726998625</c:v>
                </c:pt>
                <c:pt idx="22">
                  <c:v>119.03842619346482</c:v>
                </c:pt>
                <c:pt idx="23">
                  <c:v>110.10479595665923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'28 MAR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'28 MAR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'28 MAR 23 '!$AL$9:$AL$32</c:f>
              <c:numCache>
                <c:formatCode>0.00</c:formatCode>
                <c:ptCount val="24"/>
                <c:pt idx="0">
                  <c:v>83.857853873916696</c:v>
                </c:pt>
                <c:pt idx="1">
                  <c:v>81.703649249388548</c:v>
                </c:pt>
                <c:pt idx="2">
                  <c:v>82.519580785761931</c:v>
                </c:pt>
                <c:pt idx="3">
                  <c:v>79.993409370741631</c:v>
                </c:pt>
                <c:pt idx="4">
                  <c:v>80.645319361984377</c:v>
                </c:pt>
                <c:pt idx="5">
                  <c:v>79.708889802377541</c:v>
                </c:pt>
                <c:pt idx="6">
                  <c:v>76.902280000000005</c:v>
                </c:pt>
                <c:pt idx="7">
                  <c:v>77.6815</c:v>
                </c:pt>
                <c:pt idx="8">
                  <c:v>74.785880000000006</c:v>
                </c:pt>
                <c:pt idx="9">
                  <c:v>84.107659999999996</c:v>
                </c:pt>
                <c:pt idx="10">
                  <c:v>78.710840000000005</c:v>
                </c:pt>
                <c:pt idx="11">
                  <c:v>81.356339999999989</c:v>
                </c:pt>
                <c:pt idx="12">
                  <c:v>96.584800000000016</c:v>
                </c:pt>
                <c:pt idx="13">
                  <c:v>59.826779999999999</c:v>
                </c:pt>
                <c:pt idx="14">
                  <c:v>80.529020000000003</c:v>
                </c:pt>
                <c:pt idx="15">
                  <c:v>89.139864768968621</c:v>
                </c:pt>
                <c:pt idx="16">
                  <c:v>82.187604664908619</c:v>
                </c:pt>
                <c:pt idx="17">
                  <c:v>85.54385009768356</c:v>
                </c:pt>
                <c:pt idx="18">
                  <c:v>94.395730256843137</c:v>
                </c:pt>
                <c:pt idx="19">
                  <c:v>92.078095620762809</c:v>
                </c:pt>
                <c:pt idx="20">
                  <c:v>93.127033636479467</c:v>
                </c:pt>
                <c:pt idx="21">
                  <c:v>94.39244938287699</c:v>
                </c:pt>
                <c:pt idx="22">
                  <c:v>92.51068648462649</c:v>
                </c:pt>
                <c:pt idx="23">
                  <c:v>92.007089009523256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ELEVES_DISPATCHING\RELEVE_2023\RELEVES%20DES%20BILANS%20JOURNALIERS\Puissances%20Appel&#233;es%202023\001-12_Puissances%20Appel&#233;es%20%20annuelle%202023.xlsx" TargetMode="External"/><Relationship Id="rId1" Type="http://schemas.openxmlformats.org/officeDocument/2006/relationships/externalLinkPath" Target="/RELEVES_DISPATCHING/RELEVE_2023/RELEVES%20DES%20BILANS%20JOURNALIERS/Puissances%20Appel&#233;es%202023/001-12_Puissances%20Appel&#233;es%20%20annuell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oitation "/>
      <sheetName val="calcul des pertes et charges"/>
      <sheetName val="conso Aux"/>
    </sheetNames>
    <sheetDataSet>
      <sheetData sheetId="0">
        <row r="78">
          <cell r="P78">
            <v>0</v>
          </cell>
        </row>
        <row r="79">
          <cell r="P79">
            <v>0</v>
          </cell>
        </row>
        <row r="80">
          <cell r="P80">
            <v>0</v>
          </cell>
        </row>
        <row r="81">
          <cell r="P81">
            <v>0</v>
          </cell>
        </row>
        <row r="82">
          <cell r="P82">
            <v>0</v>
          </cell>
        </row>
        <row r="83">
          <cell r="P83">
            <v>0</v>
          </cell>
        </row>
        <row r="84">
          <cell r="P84">
            <v>0</v>
          </cell>
        </row>
        <row r="85">
          <cell r="P85">
            <v>0</v>
          </cell>
        </row>
        <row r="86">
          <cell r="P86">
            <v>0</v>
          </cell>
        </row>
        <row r="87">
          <cell r="P87">
            <v>0</v>
          </cell>
        </row>
        <row r="88">
          <cell r="P88">
            <v>0</v>
          </cell>
        </row>
        <row r="89">
          <cell r="P89">
            <v>0</v>
          </cell>
        </row>
        <row r="90">
          <cell r="P90">
            <v>0</v>
          </cell>
        </row>
        <row r="91">
          <cell r="P91">
            <v>0</v>
          </cell>
        </row>
        <row r="92">
          <cell r="P92">
            <v>0</v>
          </cell>
        </row>
        <row r="93">
          <cell r="P93">
            <v>0</v>
          </cell>
        </row>
        <row r="94">
          <cell r="P94">
            <v>0</v>
          </cell>
        </row>
        <row r="95">
          <cell r="P95">
            <v>0</v>
          </cell>
        </row>
        <row r="96">
          <cell r="P96">
            <v>0</v>
          </cell>
        </row>
        <row r="97">
          <cell r="P97">
            <v>0</v>
          </cell>
        </row>
        <row r="98">
          <cell r="P98">
            <v>0</v>
          </cell>
        </row>
        <row r="99">
          <cell r="P99">
            <v>0</v>
          </cell>
        </row>
        <row r="100">
          <cell r="P100">
            <v>0</v>
          </cell>
        </row>
        <row r="101">
          <cell r="P101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topLeftCell="A25" zoomScale="85" zoomScaleNormal="85" zoomScaleSheetLayoutView="85" workbookViewId="0">
      <selection activeCell="P66" sqref="P66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80" t="s">
        <v>102</v>
      </c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</row>
    <row r="2" spans="1:54" ht="20.25" x14ac:dyDescent="0.25">
      <c r="A2" s="181">
        <v>45013</v>
      </c>
      <c r="B2" s="181"/>
      <c r="C2" s="181"/>
      <c r="D2" s="181"/>
      <c r="E2" s="181"/>
      <c r="F2" s="181"/>
      <c r="G2" s="181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82" t="s">
        <v>0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208" t="s">
        <v>90</v>
      </c>
      <c r="AG4" s="209"/>
      <c r="AH4" s="209"/>
      <c r="AI4" s="209"/>
      <c r="AJ4" s="187" t="s">
        <v>103</v>
      </c>
      <c r="AK4" s="188"/>
      <c r="AL4" s="187" t="s">
        <v>104</v>
      </c>
      <c r="AM4" s="188"/>
      <c r="AN4" s="175" t="s">
        <v>68</v>
      </c>
      <c r="AO4" s="176"/>
      <c r="AP4" s="176"/>
      <c r="AQ4" s="176"/>
      <c r="AR4" s="176"/>
      <c r="AS4" s="177"/>
    </row>
    <row r="5" spans="1:54" ht="15.75" customHeight="1" thickBot="1" x14ac:dyDescent="0.3">
      <c r="B5" s="184"/>
      <c r="C5" s="185"/>
      <c r="D5" s="185"/>
      <c r="E5" s="185"/>
      <c r="F5" s="185"/>
      <c r="G5" s="185"/>
      <c r="H5" s="185"/>
      <c r="I5" s="185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210"/>
      <c r="AG5" s="211"/>
      <c r="AH5" s="211"/>
      <c r="AI5" s="211"/>
      <c r="AJ5" s="189"/>
      <c r="AK5" s="190"/>
      <c r="AL5" s="189"/>
      <c r="AM5" s="190"/>
      <c r="AN5" s="178"/>
      <c r="AO5" s="157"/>
      <c r="AP5" s="157"/>
      <c r="AQ5" s="157"/>
      <c r="AR5" s="157"/>
      <c r="AS5" s="179"/>
    </row>
    <row r="6" spans="1:54" ht="18.75" customHeight="1" thickBot="1" x14ac:dyDescent="0.3">
      <c r="B6" s="199" t="s">
        <v>1</v>
      </c>
      <c r="C6" s="200"/>
      <c r="D6" s="200"/>
      <c r="E6" s="200"/>
      <c r="F6" s="200"/>
      <c r="G6" s="200"/>
      <c r="H6" s="200"/>
      <c r="I6" s="201"/>
      <c r="J6" s="199" t="s">
        <v>73</v>
      </c>
      <c r="K6" s="202"/>
      <c r="L6" s="200"/>
      <c r="M6" s="200"/>
      <c r="N6" s="200"/>
      <c r="O6" s="200"/>
      <c r="P6" s="201"/>
      <c r="Q6" s="203"/>
      <c r="R6" s="193" t="s">
        <v>91</v>
      </c>
      <c r="S6" s="194"/>
      <c r="T6" s="194"/>
      <c r="U6" s="194"/>
      <c r="V6" s="194"/>
      <c r="W6" s="194"/>
      <c r="X6" s="194"/>
      <c r="Y6" s="194"/>
      <c r="Z6" s="193" t="s">
        <v>92</v>
      </c>
      <c r="AA6" s="194"/>
      <c r="AB6" s="194"/>
      <c r="AC6" s="194"/>
      <c r="AD6" s="194"/>
      <c r="AE6" s="194"/>
      <c r="AF6" s="195" t="s">
        <v>14</v>
      </c>
      <c r="AG6" s="196"/>
      <c r="AH6" s="204" t="s">
        <v>11</v>
      </c>
      <c r="AI6" s="205"/>
      <c r="AJ6" s="189"/>
      <c r="AK6" s="190"/>
      <c r="AL6" s="189"/>
      <c r="AM6" s="190"/>
      <c r="AN6" s="178"/>
      <c r="AO6" s="157"/>
      <c r="AP6" s="157"/>
      <c r="AQ6" s="157"/>
      <c r="AR6" s="157"/>
      <c r="AS6" s="179"/>
    </row>
    <row r="7" spans="1:54" ht="36.75" customHeight="1" thickBot="1" x14ac:dyDescent="0.3">
      <c r="B7" s="146" t="s">
        <v>12</v>
      </c>
      <c r="C7" s="147"/>
      <c r="D7" s="147"/>
      <c r="E7" s="148"/>
      <c r="F7" s="147" t="s">
        <v>13</v>
      </c>
      <c r="G7" s="147"/>
      <c r="H7" s="147"/>
      <c r="I7" s="149"/>
      <c r="J7" s="144" t="s">
        <v>7</v>
      </c>
      <c r="K7" s="145"/>
      <c r="L7" s="159" t="s">
        <v>8</v>
      </c>
      <c r="M7" s="145"/>
      <c r="N7" s="159" t="s">
        <v>9</v>
      </c>
      <c r="O7" s="145"/>
      <c r="P7" s="159" t="s">
        <v>10</v>
      </c>
      <c r="Q7" s="160"/>
      <c r="R7" s="144" t="s">
        <v>4</v>
      </c>
      <c r="S7" s="158"/>
      <c r="T7" s="158"/>
      <c r="U7" s="158"/>
      <c r="V7" s="158"/>
      <c r="W7" s="158"/>
      <c r="X7" s="159" t="s">
        <v>89</v>
      </c>
      <c r="Y7" s="160"/>
      <c r="Z7" s="144" t="s">
        <v>3</v>
      </c>
      <c r="AA7" s="158"/>
      <c r="AB7" s="158"/>
      <c r="AC7" s="145"/>
      <c r="AD7" s="150" t="s">
        <v>89</v>
      </c>
      <c r="AE7" s="150"/>
      <c r="AF7" s="197"/>
      <c r="AG7" s="198"/>
      <c r="AH7" s="206"/>
      <c r="AI7" s="207"/>
      <c r="AJ7" s="191"/>
      <c r="AK7" s="192"/>
      <c r="AL7" s="191"/>
      <c r="AM7" s="192"/>
      <c r="AN7" s="178"/>
      <c r="AO7" s="157"/>
      <c r="AP7" s="157"/>
      <c r="AQ7" s="157"/>
      <c r="AR7" s="157"/>
      <c r="AS7" s="179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78</v>
      </c>
      <c r="S8" s="87" t="s">
        <v>79</v>
      </c>
      <c r="T8" s="87" t="s">
        <v>82</v>
      </c>
      <c r="U8" s="87" t="s">
        <v>83</v>
      </c>
      <c r="V8" s="87" t="s">
        <v>84</v>
      </c>
      <c r="W8" s="87" t="s">
        <v>85</v>
      </c>
      <c r="X8" s="13" t="s">
        <v>40</v>
      </c>
      <c r="Y8" s="14" t="s">
        <v>88</v>
      </c>
      <c r="Z8" s="86" t="s">
        <v>80</v>
      </c>
      <c r="AA8" s="87" t="s">
        <v>81</v>
      </c>
      <c r="AB8" s="87" t="s">
        <v>86</v>
      </c>
      <c r="AC8" s="88" t="s">
        <v>87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6"/>
      <c r="AO8" s="127"/>
      <c r="AP8" s="127"/>
      <c r="AQ8" s="127"/>
      <c r="AR8" s="127"/>
      <c r="AS8" s="120"/>
    </row>
    <row r="9" spans="1:54" ht="15.75" x14ac:dyDescent="0.25">
      <c r="A9" s="25">
        <v>1</v>
      </c>
      <c r="B9" s="74">
        <v>78.59</v>
      </c>
      <c r="C9" s="51">
        <f t="shared" ref="C9:C32" si="0">AK9-AE9</f>
        <v>116.4599871510755</v>
      </c>
      <c r="D9" s="52">
        <f t="shared" ref="D9:D32" si="1">AM9-Y9</f>
        <v>84.719450222639267</v>
      </c>
      <c r="E9" s="59">
        <f t="shared" ref="E9:E32" si="2">(AG9+AI9)-Q9</f>
        <v>-16.099437373714785</v>
      </c>
      <c r="F9" s="76">
        <v>189.27</v>
      </c>
      <c r="G9" s="52">
        <f t="shared" ref="G9:G32" si="3">AJ9-AD9</f>
        <v>98.0327718734614</v>
      </c>
      <c r="H9" s="52">
        <f t="shared" ref="H9:H32" si="4">AL9-X9</f>
        <v>83.857853873916696</v>
      </c>
      <c r="I9" s="53">
        <f t="shared" ref="I9:I32" si="5">(AH9+AF9)-P9</f>
        <v>7.3793742526219148</v>
      </c>
      <c r="J9" s="58">
        <v>0</v>
      </c>
      <c r="K9" s="84">
        <v>24.1</v>
      </c>
      <c r="L9" s="67">
        <v>0</v>
      </c>
      <c r="M9" s="67">
        <v>0</v>
      </c>
      <c r="N9" s="67">
        <v>0</v>
      </c>
      <c r="O9" s="67">
        <f>'[1]Exploitation '!P78</f>
        <v>0</v>
      </c>
      <c r="P9" s="72">
        <f>J9+L9+N9</f>
        <v>0</v>
      </c>
      <c r="Q9" s="82">
        <f>K9+M9+O9</f>
        <v>24.1</v>
      </c>
      <c r="R9" s="91">
        <v>0</v>
      </c>
      <c r="S9" s="84">
        <v>0</v>
      </c>
      <c r="T9" s="84">
        <v>0</v>
      </c>
      <c r="U9" s="84">
        <v>0</v>
      </c>
      <c r="V9" s="68">
        <v>0</v>
      </c>
      <c r="W9" s="90">
        <v>63.52</v>
      </c>
      <c r="X9" s="94">
        <f>R9+T9+V9</f>
        <v>0</v>
      </c>
      <c r="Y9" s="95">
        <f>S9+U9+W9</f>
        <v>63.52</v>
      </c>
      <c r="Z9" s="91">
        <v>0</v>
      </c>
      <c r="AA9" s="84">
        <v>0</v>
      </c>
      <c r="AB9" s="84">
        <v>0</v>
      </c>
      <c r="AC9" s="84">
        <v>106.49</v>
      </c>
      <c r="AD9" s="96">
        <v>0</v>
      </c>
      <c r="AE9" s="52">
        <v>0</v>
      </c>
      <c r="AF9" s="116">
        <v>0.19430577956989242</v>
      </c>
      <c r="AG9" s="117">
        <v>0.37495967741935482</v>
      </c>
      <c r="AH9" s="54">
        <v>7.1850684730520227</v>
      </c>
      <c r="AI9" s="63">
        <v>7.6256029488658612</v>
      </c>
      <c r="AJ9" s="64">
        <v>98.0327718734614</v>
      </c>
      <c r="AK9" s="61">
        <v>116.4599871510755</v>
      </c>
      <c r="AL9" s="66">
        <v>83.857853873916696</v>
      </c>
      <c r="AM9" s="61">
        <v>148.23945022263928</v>
      </c>
      <c r="AS9" s="121"/>
      <c r="BA9" s="42"/>
      <c r="BB9" s="42"/>
    </row>
    <row r="10" spans="1:54" ht="15.75" x14ac:dyDescent="0.25">
      <c r="A10" s="25">
        <v>2</v>
      </c>
      <c r="B10" s="69">
        <v>71.180000000000007</v>
      </c>
      <c r="C10" s="51">
        <f t="shared" si="0"/>
        <v>111.53380778827226</v>
      </c>
      <c r="D10" s="52">
        <f t="shared" si="1"/>
        <v>81.922213515799967</v>
      </c>
      <c r="E10" s="59">
        <f t="shared" si="2"/>
        <v>-16.386021304072237</v>
      </c>
      <c r="F10" s="68">
        <v>185.87</v>
      </c>
      <c r="G10" s="52">
        <f t="shared" si="3"/>
        <v>96.916172980485001</v>
      </c>
      <c r="H10" s="52">
        <f t="shared" si="4"/>
        <v>81.703649249388548</v>
      </c>
      <c r="I10" s="53">
        <f t="shared" si="5"/>
        <v>7.2501777701264558</v>
      </c>
      <c r="J10" s="58">
        <v>0</v>
      </c>
      <c r="K10" s="81">
        <v>24.15</v>
      </c>
      <c r="L10" s="67">
        <v>0</v>
      </c>
      <c r="M10" s="67">
        <v>0</v>
      </c>
      <c r="N10" s="67">
        <v>0</v>
      </c>
      <c r="O10" s="67">
        <f>'[1]Exploitation '!P79</f>
        <v>0</v>
      </c>
      <c r="P10" s="72">
        <f t="shared" ref="P10:P32" si="6">J10+L10+N10</f>
        <v>0</v>
      </c>
      <c r="Q10" s="82">
        <f t="shared" ref="Q10:Q32" si="7">K10+M10+O10</f>
        <v>24.15</v>
      </c>
      <c r="R10" s="91">
        <v>0</v>
      </c>
      <c r="S10" s="84">
        <v>0</v>
      </c>
      <c r="T10" s="84">
        <v>0</v>
      </c>
      <c r="U10" s="84">
        <v>0</v>
      </c>
      <c r="V10" s="84">
        <v>0</v>
      </c>
      <c r="W10" s="84">
        <v>63.03</v>
      </c>
      <c r="X10" s="94">
        <f t="shared" ref="X10:X32" si="8">R10+T10+V10</f>
        <v>0</v>
      </c>
      <c r="Y10" s="95">
        <f t="shared" ref="Y10:Y32" si="9">S10+U10+W10</f>
        <v>63.03</v>
      </c>
      <c r="Z10" s="91">
        <v>0</v>
      </c>
      <c r="AA10" s="84">
        <v>0</v>
      </c>
      <c r="AB10" s="84">
        <v>0</v>
      </c>
      <c r="AC10" s="84">
        <v>105.89</v>
      </c>
      <c r="AD10" s="96">
        <v>0</v>
      </c>
      <c r="AE10" s="52">
        <v>0</v>
      </c>
      <c r="AF10" s="118">
        <v>0.19430577956989242</v>
      </c>
      <c r="AG10" s="117">
        <v>0.37495967741935482</v>
      </c>
      <c r="AH10" s="54">
        <v>7.0558719905565637</v>
      </c>
      <c r="AI10" s="63">
        <v>7.3890190185084066</v>
      </c>
      <c r="AJ10" s="64">
        <v>96.916172980485001</v>
      </c>
      <c r="AK10" s="61">
        <v>111.53380778827226</v>
      </c>
      <c r="AL10" s="66">
        <v>81.703649249388548</v>
      </c>
      <c r="AM10" s="61">
        <v>144.95221351579997</v>
      </c>
      <c r="AS10" s="121"/>
      <c r="BA10" s="42"/>
      <c r="BB10" s="42"/>
    </row>
    <row r="11" spans="1:54" ht="15" customHeight="1" x14ac:dyDescent="0.25">
      <c r="A11" s="25">
        <v>3</v>
      </c>
      <c r="B11" s="69">
        <v>79.430000000000007</v>
      </c>
      <c r="C11" s="51">
        <f t="shared" si="0"/>
        <v>109.36498712260507</v>
      </c>
      <c r="D11" s="52">
        <f t="shared" si="1"/>
        <v>77.181499737090803</v>
      </c>
      <c r="E11" s="59">
        <f t="shared" si="2"/>
        <v>-16.566486859695832</v>
      </c>
      <c r="F11" s="68">
        <v>183.93</v>
      </c>
      <c r="G11" s="52">
        <f t="shared" si="3"/>
        <v>94.233959378733161</v>
      </c>
      <c r="H11" s="52">
        <f t="shared" si="4"/>
        <v>82.519580785761931</v>
      </c>
      <c r="I11" s="53">
        <f t="shared" si="5"/>
        <v>7.1764598355049145</v>
      </c>
      <c r="J11" s="58">
        <v>0</v>
      </c>
      <c r="K11" s="81">
        <v>24.13</v>
      </c>
      <c r="L11" s="67">
        <v>0</v>
      </c>
      <c r="M11" s="67">
        <v>0</v>
      </c>
      <c r="N11" s="67">
        <v>0</v>
      </c>
      <c r="O11" s="67">
        <f>'[1]Exploitation '!P80</f>
        <v>0</v>
      </c>
      <c r="P11" s="72">
        <f t="shared" si="6"/>
        <v>0</v>
      </c>
      <c r="Q11" s="82">
        <f t="shared" si="7"/>
        <v>24.13</v>
      </c>
      <c r="R11" s="91">
        <v>0</v>
      </c>
      <c r="S11" s="84">
        <v>0</v>
      </c>
      <c r="T11" s="84">
        <v>0</v>
      </c>
      <c r="U11" s="84">
        <v>0</v>
      </c>
      <c r="V11" s="84">
        <v>0</v>
      </c>
      <c r="W11" s="84">
        <v>62.98</v>
      </c>
      <c r="X11" s="94">
        <f t="shared" si="8"/>
        <v>0</v>
      </c>
      <c r="Y11" s="95">
        <f t="shared" si="9"/>
        <v>62.98</v>
      </c>
      <c r="Z11" s="91">
        <v>0</v>
      </c>
      <c r="AA11" s="84">
        <v>0</v>
      </c>
      <c r="AB11" s="84">
        <v>0</v>
      </c>
      <c r="AC11" s="84">
        <v>90.55</v>
      </c>
      <c r="AD11" s="96">
        <v>0</v>
      </c>
      <c r="AE11" s="52">
        <v>0</v>
      </c>
      <c r="AF11" s="118">
        <v>0.19430577956989242</v>
      </c>
      <c r="AG11" s="117">
        <v>0.37495967741935482</v>
      </c>
      <c r="AH11" s="54">
        <v>6.9821540559350224</v>
      </c>
      <c r="AI11" s="63">
        <v>7.188553462884812</v>
      </c>
      <c r="AJ11" s="64">
        <v>94.233959378733161</v>
      </c>
      <c r="AK11" s="61">
        <v>109.36498712260507</v>
      </c>
      <c r="AL11" s="66">
        <v>82.519580785761931</v>
      </c>
      <c r="AM11" s="61">
        <v>140.16149973709079</v>
      </c>
      <c r="AS11" s="121"/>
      <c r="BA11" s="42"/>
      <c r="BB11" s="42"/>
    </row>
    <row r="12" spans="1:54" ht="15" customHeight="1" x14ac:dyDescent="0.25">
      <c r="A12" s="25">
        <v>4</v>
      </c>
      <c r="B12" s="69">
        <v>76.39</v>
      </c>
      <c r="C12" s="51">
        <f t="shared" si="0"/>
        <v>108.1602252924196</v>
      </c>
      <c r="D12" s="52">
        <f t="shared" si="1"/>
        <v>76.202257387437868</v>
      </c>
      <c r="E12" s="59">
        <f t="shared" si="2"/>
        <v>-16.642482679857459</v>
      </c>
      <c r="F12" s="68">
        <v>186.6</v>
      </c>
      <c r="G12" s="52">
        <f t="shared" si="3"/>
        <v>99.328673625178411</v>
      </c>
      <c r="H12" s="52">
        <f t="shared" si="4"/>
        <v>79.993409370741631</v>
      </c>
      <c r="I12" s="53">
        <f t="shared" si="5"/>
        <v>7.2779170040799528</v>
      </c>
      <c r="J12" s="58">
        <v>0</v>
      </c>
      <c r="K12" s="81">
        <v>24.15</v>
      </c>
      <c r="L12" s="67">
        <v>0</v>
      </c>
      <c r="M12" s="67">
        <v>0</v>
      </c>
      <c r="N12" s="67">
        <v>0</v>
      </c>
      <c r="O12" s="67">
        <f>'[1]Exploitation '!P81</f>
        <v>0</v>
      </c>
      <c r="P12" s="72">
        <f t="shared" si="6"/>
        <v>0</v>
      </c>
      <c r="Q12" s="82">
        <f t="shared" si="7"/>
        <v>24.15</v>
      </c>
      <c r="R12" s="91">
        <v>0</v>
      </c>
      <c r="S12" s="84">
        <v>0</v>
      </c>
      <c r="T12" s="84">
        <v>0</v>
      </c>
      <c r="U12" s="84">
        <v>0</v>
      </c>
      <c r="V12" s="84">
        <v>0</v>
      </c>
      <c r="W12" s="84">
        <v>63.22</v>
      </c>
      <c r="X12" s="94">
        <f t="shared" si="8"/>
        <v>0</v>
      </c>
      <c r="Y12" s="95">
        <f t="shared" si="9"/>
        <v>63.22</v>
      </c>
      <c r="Z12" s="91">
        <v>0</v>
      </c>
      <c r="AA12" s="84">
        <v>0</v>
      </c>
      <c r="AB12" s="84">
        <v>0</v>
      </c>
      <c r="AC12" s="84">
        <v>91.33</v>
      </c>
      <c r="AD12" s="96">
        <v>0</v>
      </c>
      <c r="AE12" s="52">
        <v>0</v>
      </c>
      <c r="AF12" s="118">
        <v>0.19430577956989242</v>
      </c>
      <c r="AG12" s="117">
        <v>0.37495967741935482</v>
      </c>
      <c r="AH12" s="54">
        <v>7.0836112245100606</v>
      </c>
      <c r="AI12" s="63">
        <v>7.1325576427231852</v>
      </c>
      <c r="AJ12" s="64">
        <v>99.328673625178411</v>
      </c>
      <c r="AK12" s="61">
        <v>108.1602252924196</v>
      </c>
      <c r="AL12" s="66">
        <v>79.993409370741631</v>
      </c>
      <c r="AM12" s="61">
        <v>139.42225738743787</v>
      </c>
      <c r="AS12" s="121"/>
      <c r="BA12" s="42"/>
      <c r="BB12" s="42"/>
    </row>
    <row r="13" spans="1:54" ht="15.75" x14ac:dyDescent="0.25">
      <c r="A13" s="25">
        <v>5</v>
      </c>
      <c r="B13" s="69">
        <v>77.990000000000009</v>
      </c>
      <c r="C13" s="51">
        <f t="shared" si="0"/>
        <v>106.64640239909085</v>
      </c>
      <c r="D13" s="52">
        <f t="shared" si="1"/>
        <v>78.084041184961677</v>
      </c>
      <c r="E13" s="59">
        <f t="shared" si="2"/>
        <v>-16.310443584052521</v>
      </c>
      <c r="F13" s="68">
        <v>183.19</v>
      </c>
      <c r="G13" s="52">
        <f t="shared" si="3"/>
        <v>95.396340003148111</v>
      </c>
      <c r="H13" s="52">
        <f t="shared" si="4"/>
        <v>80.645319361984377</v>
      </c>
      <c r="I13" s="53">
        <f t="shared" si="5"/>
        <v>7.1483406348675089</v>
      </c>
      <c r="J13" s="58">
        <v>0</v>
      </c>
      <c r="K13" s="81">
        <v>23.83</v>
      </c>
      <c r="L13" s="67">
        <v>0</v>
      </c>
      <c r="M13" s="67">
        <v>0</v>
      </c>
      <c r="N13" s="67">
        <v>0</v>
      </c>
      <c r="O13" s="67">
        <f>'[1]Exploitation '!P82</f>
        <v>0</v>
      </c>
      <c r="P13" s="72">
        <f t="shared" si="6"/>
        <v>0</v>
      </c>
      <c r="Q13" s="82">
        <f t="shared" si="7"/>
        <v>23.83</v>
      </c>
      <c r="R13" s="91">
        <v>0</v>
      </c>
      <c r="S13" s="84">
        <v>0</v>
      </c>
      <c r="T13" s="84">
        <v>0</v>
      </c>
      <c r="U13" s="84">
        <v>0</v>
      </c>
      <c r="V13" s="84">
        <v>0</v>
      </c>
      <c r="W13" s="84">
        <v>63.27</v>
      </c>
      <c r="X13" s="94">
        <f t="shared" si="8"/>
        <v>0</v>
      </c>
      <c r="Y13" s="95">
        <f t="shared" si="9"/>
        <v>63.27</v>
      </c>
      <c r="Z13" s="91">
        <v>0</v>
      </c>
      <c r="AA13" s="84">
        <v>0</v>
      </c>
      <c r="AB13" s="84">
        <v>0</v>
      </c>
      <c r="AC13" s="84">
        <v>90.43</v>
      </c>
      <c r="AD13" s="96">
        <v>0</v>
      </c>
      <c r="AE13" s="52">
        <v>0</v>
      </c>
      <c r="AF13" s="118">
        <v>0.19430577956989242</v>
      </c>
      <c r="AG13" s="117">
        <v>0.37495967741935482</v>
      </c>
      <c r="AH13" s="54">
        <v>6.9540348552976168</v>
      </c>
      <c r="AI13" s="63">
        <v>7.1445967385281222</v>
      </c>
      <c r="AJ13" s="64">
        <v>95.396340003148111</v>
      </c>
      <c r="AK13" s="61">
        <v>106.64640239909085</v>
      </c>
      <c r="AL13" s="66">
        <v>80.645319361984377</v>
      </c>
      <c r="AM13" s="61">
        <v>141.35404118496169</v>
      </c>
      <c r="AS13" s="121"/>
      <c r="BA13" s="42"/>
      <c r="BB13" s="42"/>
    </row>
    <row r="14" spans="1:54" ht="15.75" customHeight="1" x14ac:dyDescent="0.25">
      <c r="A14" s="25">
        <v>6</v>
      </c>
      <c r="B14" s="69">
        <v>66.430000000000007</v>
      </c>
      <c r="C14" s="51">
        <f t="shared" si="0"/>
        <v>91.305270921246048</v>
      </c>
      <c r="D14" s="52">
        <f t="shared" si="1"/>
        <v>82.335388347348584</v>
      </c>
      <c r="E14" s="59">
        <f t="shared" si="2"/>
        <v>-16.700659268594595</v>
      </c>
      <c r="F14" s="68">
        <v>173.86</v>
      </c>
      <c r="G14" s="52">
        <f t="shared" si="3"/>
        <v>87.867159536219475</v>
      </c>
      <c r="H14" s="52">
        <f t="shared" si="4"/>
        <v>79.378889802377543</v>
      </c>
      <c r="I14" s="53">
        <f t="shared" si="5"/>
        <v>6.8139506614029983</v>
      </c>
      <c r="J14" s="58">
        <v>0</v>
      </c>
      <c r="K14" s="81">
        <v>23.91</v>
      </c>
      <c r="L14" s="67">
        <v>0</v>
      </c>
      <c r="M14" s="67">
        <v>0</v>
      </c>
      <c r="N14" s="67">
        <v>0</v>
      </c>
      <c r="O14" s="67">
        <f>'[1]Exploitation '!P83</f>
        <v>0</v>
      </c>
      <c r="P14" s="72">
        <f t="shared" si="6"/>
        <v>0</v>
      </c>
      <c r="Q14" s="82">
        <f t="shared" si="7"/>
        <v>23.91</v>
      </c>
      <c r="R14" s="91">
        <v>0.32999999999999996</v>
      </c>
      <c r="S14" s="84">
        <v>0</v>
      </c>
      <c r="T14" s="84">
        <v>0</v>
      </c>
      <c r="U14" s="84">
        <v>0</v>
      </c>
      <c r="V14" s="84">
        <v>0</v>
      </c>
      <c r="W14" s="84">
        <v>63.59</v>
      </c>
      <c r="X14" s="94">
        <f t="shared" si="8"/>
        <v>0.32999999999999996</v>
      </c>
      <c r="Y14" s="95">
        <f t="shared" si="9"/>
        <v>63.59</v>
      </c>
      <c r="Z14" s="91">
        <v>0.2</v>
      </c>
      <c r="AA14" s="84">
        <v>0</v>
      </c>
      <c r="AB14" s="84">
        <v>0</v>
      </c>
      <c r="AC14" s="84">
        <v>90.51</v>
      </c>
      <c r="AD14" s="96">
        <v>0</v>
      </c>
      <c r="AE14" s="52">
        <v>0</v>
      </c>
      <c r="AF14" s="118">
        <v>0.19430577956989242</v>
      </c>
      <c r="AG14" s="117">
        <v>0.37495967741935482</v>
      </c>
      <c r="AH14" s="54">
        <v>6.6196448818331062</v>
      </c>
      <c r="AI14" s="63">
        <v>6.8343810539860499</v>
      </c>
      <c r="AJ14" s="64">
        <v>87.867159536219475</v>
      </c>
      <c r="AK14" s="61">
        <v>91.305270921246048</v>
      </c>
      <c r="AL14" s="66">
        <v>79.708889802377541</v>
      </c>
      <c r="AM14" s="61">
        <v>145.92538834734859</v>
      </c>
      <c r="AS14" s="121"/>
      <c r="BA14" s="42"/>
      <c r="BB14" s="42"/>
    </row>
    <row r="15" spans="1:54" ht="15.75" x14ac:dyDescent="0.25">
      <c r="A15" s="25">
        <v>7</v>
      </c>
      <c r="B15" s="69">
        <v>61.44</v>
      </c>
      <c r="C15" s="51">
        <f t="shared" si="0"/>
        <v>115.85833709336912</v>
      </c>
      <c r="D15" s="52">
        <f t="shared" si="1"/>
        <v>53.989540811470057</v>
      </c>
      <c r="E15" s="59">
        <f t="shared" si="2"/>
        <v>-16.837877904839175</v>
      </c>
      <c r="F15" s="68">
        <v>158.47</v>
      </c>
      <c r="G15" s="52">
        <f t="shared" si="3"/>
        <v>82.097079999999991</v>
      </c>
      <c r="H15" s="52">
        <f t="shared" si="4"/>
        <v>72.592280000000002</v>
      </c>
      <c r="I15" s="53">
        <f t="shared" si="5"/>
        <v>6.2806400000000053</v>
      </c>
      <c r="J15" s="58">
        <v>0</v>
      </c>
      <c r="K15" s="81">
        <v>24.11</v>
      </c>
      <c r="L15" s="67">
        <v>0</v>
      </c>
      <c r="M15" s="67">
        <v>0</v>
      </c>
      <c r="N15" s="67">
        <v>0</v>
      </c>
      <c r="O15" s="67">
        <f>'[1]Exploitation '!P84</f>
        <v>0</v>
      </c>
      <c r="P15" s="72">
        <f t="shared" si="6"/>
        <v>0</v>
      </c>
      <c r="Q15" s="82">
        <f t="shared" si="7"/>
        <v>24.11</v>
      </c>
      <c r="R15" s="91">
        <v>4.3100000000000005</v>
      </c>
      <c r="S15" s="84">
        <v>0</v>
      </c>
      <c r="T15" s="84">
        <v>0</v>
      </c>
      <c r="U15" s="84">
        <v>0</v>
      </c>
      <c r="V15" s="84">
        <v>0</v>
      </c>
      <c r="W15" s="84">
        <v>62.79</v>
      </c>
      <c r="X15" s="94">
        <f t="shared" si="8"/>
        <v>4.3100000000000005</v>
      </c>
      <c r="Y15" s="95">
        <f t="shared" si="9"/>
        <v>62.79</v>
      </c>
      <c r="Z15" s="91">
        <v>2.5</v>
      </c>
      <c r="AA15" s="84">
        <v>0</v>
      </c>
      <c r="AB15" s="84">
        <v>0</v>
      </c>
      <c r="AC15" s="84">
        <v>91.57</v>
      </c>
      <c r="AD15" s="96">
        <v>0</v>
      </c>
      <c r="AE15" s="52">
        <v>0</v>
      </c>
      <c r="AF15" s="118">
        <v>0.19430577956989242</v>
      </c>
      <c r="AG15" s="117">
        <v>0.37495967741935482</v>
      </c>
      <c r="AH15" s="54">
        <v>6.0863342204301132</v>
      </c>
      <c r="AI15" s="63">
        <v>6.8971624177414697</v>
      </c>
      <c r="AJ15" s="64">
        <v>82.097079999999991</v>
      </c>
      <c r="AK15" s="61">
        <v>115.85833709336912</v>
      </c>
      <c r="AL15" s="66">
        <v>76.902280000000005</v>
      </c>
      <c r="AM15" s="61">
        <v>116.77954081147006</v>
      </c>
      <c r="AS15" s="121"/>
      <c r="BA15" s="42"/>
      <c r="BB15" s="42"/>
    </row>
    <row r="16" spans="1:54" ht="15.75" x14ac:dyDescent="0.25">
      <c r="A16" s="25">
        <v>8</v>
      </c>
      <c r="B16" s="69">
        <v>103.94</v>
      </c>
      <c r="C16" s="51">
        <f t="shared" si="0"/>
        <v>134.09594932709888</v>
      </c>
      <c r="D16" s="52">
        <f t="shared" si="1"/>
        <v>74.997839086566259</v>
      </c>
      <c r="E16" s="59">
        <f t="shared" si="2"/>
        <v>-15.333788413665122</v>
      </c>
      <c r="F16" s="68">
        <v>151.15</v>
      </c>
      <c r="G16" s="52">
        <f t="shared" si="3"/>
        <v>89.70650000000002</v>
      </c>
      <c r="H16" s="52">
        <f t="shared" si="4"/>
        <v>60.4315</v>
      </c>
      <c r="I16" s="53">
        <f t="shared" si="5"/>
        <v>6.6119999999999806</v>
      </c>
      <c r="J16" s="58">
        <v>0</v>
      </c>
      <c r="K16" s="81">
        <v>23.74</v>
      </c>
      <c r="L16" s="67">
        <v>0</v>
      </c>
      <c r="M16" s="67">
        <v>0</v>
      </c>
      <c r="N16" s="67">
        <v>0</v>
      </c>
      <c r="O16" s="67">
        <f>'[1]Exploitation '!P85</f>
        <v>0</v>
      </c>
      <c r="P16" s="72">
        <f t="shared" si="6"/>
        <v>0</v>
      </c>
      <c r="Q16" s="82">
        <f t="shared" si="7"/>
        <v>23.74</v>
      </c>
      <c r="R16" s="91">
        <v>17.25</v>
      </c>
      <c r="S16" s="84">
        <v>0</v>
      </c>
      <c r="T16" s="84">
        <v>0</v>
      </c>
      <c r="U16" s="84">
        <v>0</v>
      </c>
      <c r="V16" s="84">
        <v>0</v>
      </c>
      <c r="W16" s="84">
        <v>62.92</v>
      </c>
      <c r="X16" s="94">
        <f t="shared" si="8"/>
        <v>17.25</v>
      </c>
      <c r="Y16" s="95">
        <f t="shared" si="9"/>
        <v>62.92</v>
      </c>
      <c r="Z16" s="91">
        <v>5.6</v>
      </c>
      <c r="AA16" s="84">
        <v>0</v>
      </c>
      <c r="AB16" s="84">
        <v>0</v>
      </c>
      <c r="AC16" s="84">
        <v>89.82</v>
      </c>
      <c r="AD16" s="96">
        <v>0</v>
      </c>
      <c r="AE16" s="52">
        <v>0</v>
      </c>
      <c r="AF16" s="118">
        <v>0.19430577956989242</v>
      </c>
      <c r="AG16" s="117">
        <v>0.37495967741935482</v>
      </c>
      <c r="AH16" s="54">
        <v>6.4176942204300884</v>
      </c>
      <c r="AI16" s="63">
        <v>8.0312519089155217</v>
      </c>
      <c r="AJ16" s="64">
        <v>89.70650000000002</v>
      </c>
      <c r="AK16" s="61">
        <v>134.09594932709888</v>
      </c>
      <c r="AL16" s="66">
        <v>77.6815</v>
      </c>
      <c r="AM16" s="61">
        <v>137.91783908656626</v>
      </c>
      <c r="AS16" s="121"/>
      <c r="BA16" s="42"/>
      <c r="BB16" s="42"/>
    </row>
    <row r="17" spans="1:54" ht="15.75" x14ac:dyDescent="0.25">
      <c r="A17" s="25">
        <v>9</v>
      </c>
      <c r="B17" s="69">
        <v>108.73</v>
      </c>
      <c r="C17" s="51">
        <f t="shared" si="0"/>
        <v>138.96637266223163</v>
      </c>
      <c r="D17" s="52">
        <f t="shared" si="1"/>
        <v>76.99877502435092</v>
      </c>
      <c r="E17" s="59">
        <f t="shared" si="2"/>
        <v>-14.88514768658257</v>
      </c>
      <c r="F17" s="68">
        <v>146.21</v>
      </c>
      <c r="G17" s="52">
        <f t="shared" si="3"/>
        <v>99.615100000000041</v>
      </c>
      <c r="H17" s="52">
        <f t="shared" si="4"/>
        <v>49.705880000000008</v>
      </c>
      <c r="I17" s="53">
        <f t="shared" si="5"/>
        <v>6.8890199999999737</v>
      </c>
      <c r="J17" s="58">
        <v>0</v>
      </c>
      <c r="K17" s="81">
        <v>24.22</v>
      </c>
      <c r="L17" s="67">
        <v>0</v>
      </c>
      <c r="M17" s="67">
        <v>0</v>
      </c>
      <c r="N17" s="67">
        <v>0</v>
      </c>
      <c r="O17" s="67">
        <f>'[1]Exploitation '!P86</f>
        <v>0</v>
      </c>
      <c r="P17" s="72">
        <f t="shared" si="6"/>
        <v>0</v>
      </c>
      <c r="Q17" s="82">
        <f t="shared" si="7"/>
        <v>24.22</v>
      </c>
      <c r="R17" s="91">
        <v>25.08</v>
      </c>
      <c r="S17" s="84">
        <v>0</v>
      </c>
      <c r="T17" s="84">
        <v>0</v>
      </c>
      <c r="U17" s="84">
        <v>26.39</v>
      </c>
      <c r="V17" s="84">
        <v>0</v>
      </c>
      <c r="W17" s="84">
        <v>61.9</v>
      </c>
      <c r="X17" s="94">
        <f t="shared" si="8"/>
        <v>25.08</v>
      </c>
      <c r="Y17" s="95">
        <f t="shared" si="9"/>
        <v>88.289999999999992</v>
      </c>
      <c r="Z17" s="91">
        <v>10</v>
      </c>
      <c r="AA17" s="84">
        <v>0</v>
      </c>
      <c r="AB17" s="84">
        <v>0</v>
      </c>
      <c r="AC17" s="84">
        <v>92.35</v>
      </c>
      <c r="AD17" s="96">
        <v>0</v>
      </c>
      <c r="AE17" s="52">
        <v>0</v>
      </c>
      <c r="AF17" s="118">
        <v>0.19430577956989242</v>
      </c>
      <c r="AG17" s="117">
        <v>0.37495967741935482</v>
      </c>
      <c r="AH17" s="54">
        <v>6.6947142204300816</v>
      </c>
      <c r="AI17" s="63">
        <v>8.9598926359980737</v>
      </c>
      <c r="AJ17" s="64">
        <v>99.615100000000041</v>
      </c>
      <c r="AK17" s="61">
        <v>138.96637266223163</v>
      </c>
      <c r="AL17" s="66">
        <v>74.785880000000006</v>
      </c>
      <c r="AM17" s="61">
        <v>165.28877502435091</v>
      </c>
      <c r="AS17" s="121"/>
      <c r="BA17" s="42"/>
      <c r="BB17" s="42"/>
    </row>
    <row r="18" spans="1:54" ht="15.75" x14ac:dyDescent="0.25">
      <c r="A18" s="25">
        <v>10</v>
      </c>
      <c r="B18" s="69">
        <v>101.57</v>
      </c>
      <c r="C18" s="51">
        <f t="shared" si="0"/>
        <v>142.2033653362908</v>
      </c>
      <c r="D18" s="52">
        <f t="shared" si="1"/>
        <v>69.071328433385546</v>
      </c>
      <c r="E18" s="59">
        <f t="shared" si="2"/>
        <v>-14.704693769676354</v>
      </c>
      <c r="F18" s="68">
        <v>138.08000000000001</v>
      </c>
      <c r="G18" s="52">
        <f t="shared" si="3"/>
        <v>90.072060000000008</v>
      </c>
      <c r="H18" s="52">
        <f t="shared" si="4"/>
        <v>56.327659999999995</v>
      </c>
      <c r="I18" s="53">
        <f t="shared" si="5"/>
        <v>6.8802799999999991</v>
      </c>
      <c r="J18" s="58">
        <v>0</v>
      </c>
      <c r="K18" s="81">
        <v>23.92</v>
      </c>
      <c r="L18" s="67">
        <v>0</v>
      </c>
      <c r="M18" s="67">
        <v>0</v>
      </c>
      <c r="N18" s="67">
        <v>0</v>
      </c>
      <c r="O18" s="67">
        <f>'[1]Exploitation '!P87</f>
        <v>0</v>
      </c>
      <c r="P18" s="72">
        <f t="shared" si="6"/>
        <v>0</v>
      </c>
      <c r="Q18" s="82">
        <f t="shared" si="7"/>
        <v>23.92</v>
      </c>
      <c r="R18" s="91">
        <v>27.78</v>
      </c>
      <c r="S18" s="84">
        <v>0</v>
      </c>
      <c r="T18" s="84">
        <v>0</v>
      </c>
      <c r="U18" s="84">
        <v>26.38</v>
      </c>
      <c r="V18" s="84">
        <v>0</v>
      </c>
      <c r="W18" s="84">
        <v>62.45</v>
      </c>
      <c r="X18" s="94">
        <f t="shared" si="8"/>
        <v>27.78</v>
      </c>
      <c r="Y18" s="95">
        <f t="shared" si="9"/>
        <v>88.83</v>
      </c>
      <c r="Z18" s="91">
        <v>15.2</v>
      </c>
      <c r="AA18" s="84">
        <v>0</v>
      </c>
      <c r="AB18" s="84">
        <v>0</v>
      </c>
      <c r="AC18" s="84">
        <v>95</v>
      </c>
      <c r="AD18" s="96">
        <v>0</v>
      </c>
      <c r="AE18" s="52">
        <v>0</v>
      </c>
      <c r="AF18" s="118">
        <v>0.19430577956989242</v>
      </c>
      <c r="AG18" s="117">
        <v>0.37495967741935482</v>
      </c>
      <c r="AH18" s="54">
        <v>6.6859742204301069</v>
      </c>
      <c r="AI18" s="63">
        <v>8.8403465529042933</v>
      </c>
      <c r="AJ18" s="64">
        <v>90.072060000000008</v>
      </c>
      <c r="AK18" s="61">
        <v>142.2033653362908</v>
      </c>
      <c r="AL18" s="66">
        <v>84.107659999999996</v>
      </c>
      <c r="AM18" s="61">
        <v>157.90132843338554</v>
      </c>
      <c r="AS18" s="121"/>
      <c r="BA18" s="42"/>
      <c r="BB18" s="42"/>
    </row>
    <row r="19" spans="1:54" ht="15.75" x14ac:dyDescent="0.25">
      <c r="A19" s="25">
        <v>11</v>
      </c>
      <c r="B19" s="69">
        <v>103.46</v>
      </c>
      <c r="C19" s="51">
        <f t="shared" si="0"/>
        <v>138.64533768855532</v>
      </c>
      <c r="D19" s="52">
        <f t="shared" si="1"/>
        <v>76.029486578793794</v>
      </c>
      <c r="E19" s="59">
        <f t="shared" si="2"/>
        <v>-14.734824267349076</v>
      </c>
      <c r="F19" s="68">
        <v>120.36</v>
      </c>
      <c r="G19" s="52">
        <f t="shared" si="3"/>
        <v>81.895060000000001</v>
      </c>
      <c r="H19" s="52">
        <f t="shared" si="4"/>
        <v>50.320840000000004</v>
      </c>
      <c r="I19" s="53">
        <f t="shared" si="5"/>
        <v>6.3440999999999832</v>
      </c>
      <c r="J19" s="58">
        <v>0</v>
      </c>
      <c r="K19" s="81">
        <v>24.04</v>
      </c>
      <c r="L19" s="67">
        <v>0</v>
      </c>
      <c r="M19" s="67">
        <v>0</v>
      </c>
      <c r="N19" s="67">
        <v>0</v>
      </c>
      <c r="O19" s="67">
        <f>'[1]Exploitation '!P88</f>
        <v>0</v>
      </c>
      <c r="P19" s="72">
        <f t="shared" si="6"/>
        <v>0</v>
      </c>
      <c r="Q19" s="82">
        <f t="shared" si="7"/>
        <v>24.04</v>
      </c>
      <c r="R19" s="91">
        <v>28.39</v>
      </c>
      <c r="S19" s="84">
        <v>0</v>
      </c>
      <c r="T19" s="84">
        <v>0</v>
      </c>
      <c r="U19" s="84">
        <v>25.93</v>
      </c>
      <c r="V19" s="84">
        <v>0</v>
      </c>
      <c r="W19" s="84">
        <v>62.62</v>
      </c>
      <c r="X19" s="94">
        <f t="shared" si="8"/>
        <v>28.39</v>
      </c>
      <c r="Y19" s="95">
        <f t="shared" si="9"/>
        <v>88.55</v>
      </c>
      <c r="Z19" s="91">
        <v>18.2</v>
      </c>
      <c r="AA19" s="84">
        <v>0</v>
      </c>
      <c r="AB19" s="84">
        <v>0</v>
      </c>
      <c r="AC19" s="84">
        <v>96.48</v>
      </c>
      <c r="AD19" s="96">
        <v>0</v>
      </c>
      <c r="AE19" s="52">
        <v>0</v>
      </c>
      <c r="AF19" s="118">
        <v>0.19430577956989242</v>
      </c>
      <c r="AG19" s="117">
        <v>0.37495967741935482</v>
      </c>
      <c r="AH19" s="54">
        <v>6.1497942204300911</v>
      </c>
      <c r="AI19" s="63">
        <v>8.9302160552315684</v>
      </c>
      <c r="AJ19" s="64">
        <v>81.895060000000001</v>
      </c>
      <c r="AK19" s="61">
        <v>138.64533768855532</v>
      </c>
      <c r="AL19" s="66">
        <v>78.710840000000005</v>
      </c>
      <c r="AM19" s="61">
        <v>164.57948657879379</v>
      </c>
      <c r="AS19" s="121"/>
      <c r="BA19" s="42"/>
      <c r="BB19" s="42"/>
    </row>
    <row r="20" spans="1:54" ht="15.75" x14ac:dyDescent="0.25">
      <c r="A20" s="25">
        <v>12</v>
      </c>
      <c r="B20" s="69">
        <v>103.94</v>
      </c>
      <c r="C20" s="51">
        <f t="shared" si="0"/>
        <v>142.99071387123334</v>
      </c>
      <c r="D20" s="52">
        <f t="shared" si="1"/>
        <v>71.525265615710879</v>
      </c>
      <c r="E20" s="59">
        <f t="shared" si="2"/>
        <v>-14.845979486944159</v>
      </c>
      <c r="F20" s="68">
        <v>115.92</v>
      </c>
      <c r="G20" s="52">
        <f t="shared" si="3"/>
        <v>75.719020000000029</v>
      </c>
      <c r="H20" s="52">
        <f t="shared" si="4"/>
        <v>52.496339999999989</v>
      </c>
      <c r="I20" s="53">
        <f t="shared" si="5"/>
        <v>6.2046400000000119</v>
      </c>
      <c r="J20" s="58">
        <v>0</v>
      </c>
      <c r="K20" s="81">
        <v>24.11</v>
      </c>
      <c r="L20" s="67">
        <v>0</v>
      </c>
      <c r="M20" s="67">
        <v>0</v>
      </c>
      <c r="N20" s="67">
        <v>0</v>
      </c>
      <c r="O20" s="67">
        <f>'[1]Exploitation '!P89</f>
        <v>0</v>
      </c>
      <c r="P20" s="72">
        <f t="shared" si="6"/>
        <v>0</v>
      </c>
      <c r="Q20" s="82">
        <f t="shared" si="7"/>
        <v>24.11</v>
      </c>
      <c r="R20" s="91">
        <v>28.86</v>
      </c>
      <c r="S20" s="84">
        <v>0</v>
      </c>
      <c r="T20" s="84">
        <v>0</v>
      </c>
      <c r="U20" s="84">
        <v>25.79</v>
      </c>
      <c r="V20" s="84">
        <v>0</v>
      </c>
      <c r="W20" s="84">
        <v>61.49</v>
      </c>
      <c r="X20" s="94">
        <f t="shared" si="8"/>
        <v>28.86</v>
      </c>
      <c r="Y20" s="95">
        <f t="shared" si="9"/>
        <v>87.28</v>
      </c>
      <c r="Z20" s="91">
        <v>18.5</v>
      </c>
      <c r="AA20" s="84">
        <v>0</v>
      </c>
      <c r="AB20" s="84">
        <v>0</v>
      </c>
      <c r="AC20" s="84">
        <v>95.73</v>
      </c>
      <c r="AD20" s="96">
        <v>0</v>
      </c>
      <c r="AE20" s="52">
        <v>0</v>
      </c>
      <c r="AF20" s="118">
        <v>0.19430577956989242</v>
      </c>
      <c r="AG20" s="117">
        <v>0.37495967741935482</v>
      </c>
      <c r="AH20" s="54">
        <v>6.0103342204301198</v>
      </c>
      <c r="AI20" s="63">
        <v>8.8890608356364851</v>
      </c>
      <c r="AJ20" s="64">
        <v>75.719020000000029</v>
      </c>
      <c r="AK20" s="61">
        <v>142.99071387123334</v>
      </c>
      <c r="AL20" s="66">
        <v>81.356339999999989</v>
      </c>
      <c r="AM20" s="61">
        <v>158.80526561571088</v>
      </c>
      <c r="AS20" s="121"/>
      <c r="BA20" s="42"/>
      <c r="BB20" s="42"/>
    </row>
    <row r="21" spans="1:54" ht="15.75" x14ac:dyDescent="0.25">
      <c r="A21" s="25">
        <v>13</v>
      </c>
      <c r="B21" s="69">
        <v>87.09</v>
      </c>
      <c r="C21" s="51">
        <f t="shared" si="0"/>
        <v>137.06964489719726</v>
      </c>
      <c r="D21" s="52">
        <f t="shared" si="1"/>
        <v>62.455644460330831</v>
      </c>
      <c r="E21" s="59">
        <f t="shared" si="2"/>
        <v>-15.295289357528098</v>
      </c>
      <c r="F21" s="68">
        <v>143.54</v>
      </c>
      <c r="G21" s="52">
        <f t="shared" si="3"/>
        <v>78.402999999999977</v>
      </c>
      <c r="H21" s="52">
        <f t="shared" si="4"/>
        <v>70.924800000000019</v>
      </c>
      <c r="I21" s="53">
        <f t="shared" si="5"/>
        <v>6.9121999999999844</v>
      </c>
      <c r="J21" s="58">
        <v>0</v>
      </c>
      <c r="K21" s="81">
        <v>24.15</v>
      </c>
      <c r="L21" s="67">
        <v>0</v>
      </c>
      <c r="M21" s="67">
        <v>0</v>
      </c>
      <c r="N21" s="67">
        <v>0</v>
      </c>
      <c r="O21" s="67">
        <f>'[1]Exploitation '!P90</f>
        <v>0</v>
      </c>
      <c r="P21" s="72">
        <f t="shared" si="6"/>
        <v>0</v>
      </c>
      <c r="Q21" s="82">
        <f t="shared" si="7"/>
        <v>24.15</v>
      </c>
      <c r="R21" s="91">
        <v>25.66</v>
      </c>
      <c r="S21" s="84">
        <v>0</v>
      </c>
      <c r="T21" s="84">
        <v>0</v>
      </c>
      <c r="U21" s="84">
        <v>26.09</v>
      </c>
      <c r="V21" s="84">
        <v>0</v>
      </c>
      <c r="W21" s="84">
        <v>61.97</v>
      </c>
      <c r="X21" s="94">
        <f t="shared" si="8"/>
        <v>25.66</v>
      </c>
      <c r="Y21" s="95">
        <f t="shared" si="9"/>
        <v>88.06</v>
      </c>
      <c r="Z21" s="91">
        <v>12.7</v>
      </c>
      <c r="AA21" s="84">
        <v>0</v>
      </c>
      <c r="AB21" s="84">
        <v>0</v>
      </c>
      <c r="AC21" s="84">
        <v>97.14</v>
      </c>
      <c r="AD21" s="96">
        <v>0</v>
      </c>
      <c r="AE21" s="52">
        <v>0</v>
      </c>
      <c r="AF21" s="118">
        <v>0.19430577956989242</v>
      </c>
      <c r="AG21" s="117">
        <v>0.37495967741935482</v>
      </c>
      <c r="AH21" s="54">
        <v>6.7178942204300922</v>
      </c>
      <c r="AI21" s="63">
        <v>8.4797509650525456</v>
      </c>
      <c r="AJ21" s="64">
        <v>78.402999999999977</v>
      </c>
      <c r="AK21" s="61">
        <v>137.06964489719726</v>
      </c>
      <c r="AL21" s="66">
        <v>96.584800000000016</v>
      </c>
      <c r="AM21" s="61">
        <v>150.51564446033083</v>
      </c>
      <c r="AS21" s="121"/>
      <c r="BA21" s="42"/>
      <c r="BB21" s="42"/>
    </row>
    <row r="22" spans="1:54" s="49" customFormat="1" ht="15.75" x14ac:dyDescent="0.25">
      <c r="A22" s="25">
        <v>14</v>
      </c>
      <c r="B22" s="69">
        <v>93.06</v>
      </c>
      <c r="C22" s="51">
        <f t="shared" si="0"/>
        <v>141.21415383324523</v>
      </c>
      <c r="D22" s="52">
        <f t="shared" si="1"/>
        <v>61.158143559252807</v>
      </c>
      <c r="E22" s="59">
        <f t="shared" si="2"/>
        <v>-15.132297392497993</v>
      </c>
      <c r="F22" s="68">
        <v>113.59</v>
      </c>
      <c r="G22" s="52">
        <f t="shared" si="3"/>
        <v>68.715660000000014</v>
      </c>
      <c r="H22" s="52">
        <f t="shared" si="4"/>
        <v>52.696779999999997</v>
      </c>
      <c r="I22" s="53">
        <f t="shared" si="5"/>
        <v>5.0775599999999912</v>
      </c>
      <c r="J22" s="58">
        <v>0</v>
      </c>
      <c r="K22" s="81">
        <v>24.05</v>
      </c>
      <c r="L22" s="67">
        <v>0</v>
      </c>
      <c r="M22" s="67">
        <v>0</v>
      </c>
      <c r="N22" s="67">
        <v>0</v>
      </c>
      <c r="O22" s="67">
        <f>'[1]Exploitation '!P91</f>
        <v>0</v>
      </c>
      <c r="P22" s="72">
        <f t="shared" si="6"/>
        <v>0</v>
      </c>
      <c r="Q22" s="82">
        <f t="shared" si="7"/>
        <v>24.05</v>
      </c>
      <c r="R22" s="91">
        <v>7.1300000000000008</v>
      </c>
      <c r="S22" s="84">
        <v>0</v>
      </c>
      <c r="T22" s="84">
        <v>0</v>
      </c>
      <c r="U22" s="84">
        <v>26.03</v>
      </c>
      <c r="V22" s="84">
        <v>0</v>
      </c>
      <c r="W22" s="84">
        <v>61.37</v>
      </c>
      <c r="X22" s="94">
        <f t="shared" si="8"/>
        <v>7.1300000000000008</v>
      </c>
      <c r="Y22" s="95">
        <f t="shared" si="9"/>
        <v>87.4</v>
      </c>
      <c r="Z22" s="91">
        <v>12.9</v>
      </c>
      <c r="AA22" s="84">
        <v>0</v>
      </c>
      <c r="AB22" s="84">
        <v>0</v>
      </c>
      <c r="AC22" s="84">
        <v>94.18</v>
      </c>
      <c r="AD22" s="96">
        <v>0</v>
      </c>
      <c r="AE22" s="52">
        <v>0</v>
      </c>
      <c r="AF22" s="118">
        <v>0.19430577956989242</v>
      </c>
      <c r="AG22" s="117">
        <v>0.37495967741935482</v>
      </c>
      <c r="AH22" s="54">
        <v>4.883254220430099</v>
      </c>
      <c r="AI22" s="63">
        <v>8.5427429300826532</v>
      </c>
      <c r="AJ22" s="64">
        <v>68.715660000000014</v>
      </c>
      <c r="AK22" s="61">
        <v>141.21415383324523</v>
      </c>
      <c r="AL22" s="66">
        <v>59.826779999999999</v>
      </c>
      <c r="AM22" s="61">
        <v>148.55814355925281</v>
      </c>
      <c r="AP22"/>
      <c r="AQ22"/>
      <c r="AR22"/>
      <c r="AS22" s="122"/>
      <c r="BA22" s="50"/>
      <c r="BB22" s="50"/>
    </row>
    <row r="23" spans="1:54" ht="15.75" x14ac:dyDescent="0.25">
      <c r="A23" s="25">
        <v>15</v>
      </c>
      <c r="B23" s="69">
        <v>113.71000000000001</v>
      </c>
      <c r="C23" s="51">
        <f t="shared" si="0"/>
        <v>159.13503366668937</v>
      </c>
      <c r="D23" s="52">
        <f t="shared" si="1"/>
        <v>65.385859127696975</v>
      </c>
      <c r="E23" s="59">
        <f t="shared" si="2"/>
        <v>-14.930892794386313</v>
      </c>
      <c r="F23" s="68">
        <v>155.81</v>
      </c>
      <c r="G23" s="52">
        <f t="shared" si="3"/>
        <v>82.443399999999997</v>
      </c>
      <c r="H23" s="52">
        <f t="shared" si="4"/>
        <v>76.429020000000008</v>
      </c>
      <c r="I23" s="53">
        <f t="shared" si="5"/>
        <v>6.437579999999997</v>
      </c>
      <c r="J23" s="58">
        <v>0</v>
      </c>
      <c r="K23" s="81">
        <v>24.49</v>
      </c>
      <c r="L23" s="67">
        <v>0</v>
      </c>
      <c r="M23" s="67">
        <v>0</v>
      </c>
      <c r="N23" s="67">
        <v>0</v>
      </c>
      <c r="O23" s="67">
        <f>'[1]Exploitation '!P92</f>
        <v>0</v>
      </c>
      <c r="P23" s="72">
        <f t="shared" si="6"/>
        <v>0</v>
      </c>
      <c r="Q23" s="82">
        <f t="shared" si="7"/>
        <v>24.49</v>
      </c>
      <c r="R23" s="91">
        <v>4.0999999999999996</v>
      </c>
      <c r="S23" s="84">
        <v>0</v>
      </c>
      <c r="T23" s="84">
        <v>0</v>
      </c>
      <c r="U23" s="84">
        <v>25.9</v>
      </c>
      <c r="V23" s="84">
        <v>0</v>
      </c>
      <c r="W23" s="84">
        <v>61.62</v>
      </c>
      <c r="X23" s="94">
        <f t="shared" si="8"/>
        <v>4.0999999999999996</v>
      </c>
      <c r="Y23" s="95">
        <f t="shared" si="9"/>
        <v>87.52</v>
      </c>
      <c r="Z23" s="91">
        <v>9.5</v>
      </c>
      <c r="AA23" s="84">
        <v>0</v>
      </c>
      <c r="AB23" s="84">
        <v>0</v>
      </c>
      <c r="AC23" s="84">
        <v>95.88</v>
      </c>
      <c r="AD23" s="96">
        <v>0</v>
      </c>
      <c r="AE23" s="52">
        <v>0</v>
      </c>
      <c r="AF23" s="118">
        <v>0.19430577956989242</v>
      </c>
      <c r="AG23" s="117">
        <v>0.37495967741935482</v>
      </c>
      <c r="AH23" s="54">
        <v>6.2432742204301048</v>
      </c>
      <c r="AI23" s="63">
        <v>9.1841475281943303</v>
      </c>
      <c r="AJ23" s="64">
        <v>82.443399999999997</v>
      </c>
      <c r="AK23" s="61">
        <v>159.13503366668937</v>
      </c>
      <c r="AL23" s="66">
        <v>80.529020000000003</v>
      </c>
      <c r="AM23" s="61">
        <v>152.90585912769697</v>
      </c>
      <c r="AS23" s="121"/>
      <c r="BA23" s="42"/>
      <c r="BB23" s="42"/>
    </row>
    <row r="24" spans="1:54" ht="15.75" x14ac:dyDescent="0.25">
      <c r="A24" s="25">
        <v>16</v>
      </c>
      <c r="B24" s="69">
        <v>120.78</v>
      </c>
      <c r="C24" s="51">
        <f t="shared" si="0"/>
        <v>162.13736354613636</v>
      </c>
      <c r="D24" s="52">
        <f t="shared" si="1"/>
        <v>65.526036598642406</v>
      </c>
      <c r="E24" s="59">
        <f t="shared" si="2"/>
        <v>-14.343400144778748</v>
      </c>
      <c r="F24" s="68">
        <v>172.19</v>
      </c>
      <c r="G24" s="52">
        <f t="shared" si="3"/>
        <v>85.968653538507255</v>
      </c>
      <c r="H24" s="52">
        <f t="shared" si="4"/>
        <v>85.709864768968629</v>
      </c>
      <c r="I24" s="53">
        <f t="shared" si="5"/>
        <v>7.1114816925241229</v>
      </c>
      <c r="J24" s="58">
        <v>0</v>
      </c>
      <c r="K24" s="81">
        <v>23.85</v>
      </c>
      <c r="L24" s="67">
        <v>0</v>
      </c>
      <c r="M24" s="67">
        <v>0</v>
      </c>
      <c r="N24" s="67">
        <v>0</v>
      </c>
      <c r="O24" s="67">
        <f>'[1]Exploitation '!P93</f>
        <v>0</v>
      </c>
      <c r="P24" s="72">
        <f t="shared" si="6"/>
        <v>0</v>
      </c>
      <c r="Q24" s="82">
        <f t="shared" si="7"/>
        <v>23.85</v>
      </c>
      <c r="R24" s="91">
        <v>3.4299999999999997</v>
      </c>
      <c r="S24" s="84">
        <v>0</v>
      </c>
      <c r="T24" s="84">
        <v>0</v>
      </c>
      <c r="U24" s="84">
        <v>27.74</v>
      </c>
      <c r="V24" s="84">
        <v>0</v>
      </c>
      <c r="W24" s="84">
        <v>61.58</v>
      </c>
      <c r="X24" s="94">
        <f t="shared" si="8"/>
        <v>3.4299999999999997</v>
      </c>
      <c r="Y24" s="95">
        <f t="shared" si="9"/>
        <v>89.32</v>
      </c>
      <c r="Z24" s="91">
        <v>6.6</v>
      </c>
      <c r="AA24" s="84">
        <v>0</v>
      </c>
      <c r="AB24" s="84">
        <v>0</v>
      </c>
      <c r="AC24" s="84">
        <v>92.54</v>
      </c>
      <c r="AD24" s="96">
        <v>0</v>
      </c>
      <c r="AE24" s="52">
        <v>0</v>
      </c>
      <c r="AF24" s="118">
        <v>0.19430577956989242</v>
      </c>
      <c r="AG24" s="117">
        <v>0.37495967741935482</v>
      </c>
      <c r="AH24" s="54">
        <v>6.9171759129542307</v>
      </c>
      <c r="AI24" s="63">
        <v>9.1316401778018985</v>
      </c>
      <c r="AJ24" s="64">
        <v>85.968653538507255</v>
      </c>
      <c r="AK24" s="61">
        <v>162.13736354613636</v>
      </c>
      <c r="AL24" s="66">
        <v>89.139864768968621</v>
      </c>
      <c r="AM24" s="61">
        <v>154.8460365986424</v>
      </c>
      <c r="AS24" s="121"/>
      <c r="BA24" s="42"/>
      <c r="BB24" s="42"/>
    </row>
    <row r="25" spans="1:54" ht="15.75" x14ac:dyDescent="0.25">
      <c r="A25" s="25">
        <v>17</v>
      </c>
      <c r="B25" s="69">
        <v>103.49000000000001</v>
      </c>
      <c r="C25" s="51">
        <f t="shared" si="0"/>
        <v>148.41133165732995</v>
      </c>
      <c r="D25" s="52">
        <f t="shared" si="1"/>
        <v>66.604250181350622</v>
      </c>
      <c r="E25" s="59">
        <f t="shared" si="2"/>
        <v>-14.745581838680547</v>
      </c>
      <c r="F25" s="68">
        <v>170.38</v>
      </c>
      <c r="G25" s="52">
        <f t="shared" si="3"/>
        <v>84.522643590849569</v>
      </c>
      <c r="H25" s="52">
        <f t="shared" si="4"/>
        <v>81.377604664908617</v>
      </c>
      <c r="I25" s="53">
        <f t="shared" si="5"/>
        <v>6.7797517442418211</v>
      </c>
      <c r="J25" s="58">
        <v>0</v>
      </c>
      <c r="K25" s="81">
        <v>23.87</v>
      </c>
      <c r="L25" s="67">
        <v>0</v>
      </c>
      <c r="M25" s="67">
        <v>0</v>
      </c>
      <c r="N25" s="67">
        <v>0</v>
      </c>
      <c r="O25" s="67">
        <f>'[1]Exploitation '!P94</f>
        <v>0</v>
      </c>
      <c r="P25" s="72">
        <f t="shared" si="6"/>
        <v>0</v>
      </c>
      <c r="Q25" s="82">
        <f t="shared" si="7"/>
        <v>23.87</v>
      </c>
      <c r="R25" s="91">
        <v>0.81</v>
      </c>
      <c r="S25" s="84">
        <v>0</v>
      </c>
      <c r="T25" s="84">
        <v>0</v>
      </c>
      <c r="U25" s="84">
        <v>26.2</v>
      </c>
      <c r="V25" s="84">
        <v>0</v>
      </c>
      <c r="W25" s="84">
        <v>62.5</v>
      </c>
      <c r="X25" s="94">
        <f t="shared" si="8"/>
        <v>0.81</v>
      </c>
      <c r="Y25" s="95">
        <f t="shared" si="9"/>
        <v>88.7</v>
      </c>
      <c r="Z25" s="91">
        <v>2.2999999999999998</v>
      </c>
      <c r="AA25" s="84">
        <v>0</v>
      </c>
      <c r="AB25" s="84">
        <v>0</v>
      </c>
      <c r="AC25" s="84">
        <v>96.78</v>
      </c>
      <c r="AD25" s="96">
        <v>0</v>
      </c>
      <c r="AE25" s="52">
        <v>0</v>
      </c>
      <c r="AF25" s="118">
        <v>0.19430577956989242</v>
      </c>
      <c r="AG25" s="117">
        <v>0.37495967741935482</v>
      </c>
      <c r="AH25" s="54">
        <v>6.585445964671929</v>
      </c>
      <c r="AI25" s="63">
        <v>8.7494584839000993</v>
      </c>
      <c r="AJ25" s="64">
        <v>84.522643590849569</v>
      </c>
      <c r="AK25" s="61">
        <v>148.41133165732995</v>
      </c>
      <c r="AL25" s="66">
        <v>82.187604664908619</v>
      </c>
      <c r="AM25" s="61">
        <v>155.30425018135062</v>
      </c>
      <c r="AS25" s="121"/>
      <c r="BA25" s="42"/>
      <c r="BB25" s="42"/>
    </row>
    <row r="26" spans="1:54" ht="15.75" x14ac:dyDescent="0.25">
      <c r="A26" s="25">
        <v>18</v>
      </c>
      <c r="B26" s="69">
        <v>78.08</v>
      </c>
      <c r="C26" s="51">
        <f t="shared" si="0"/>
        <v>148.47014845670435</v>
      </c>
      <c r="D26" s="52">
        <f t="shared" si="1"/>
        <v>36.031467171136029</v>
      </c>
      <c r="E26" s="59">
        <f t="shared" si="2"/>
        <v>-15.541615627840358</v>
      </c>
      <c r="F26" s="68">
        <v>178.37</v>
      </c>
      <c r="G26" s="52">
        <f t="shared" si="3"/>
        <v>85.860963898315234</v>
      </c>
      <c r="H26" s="52">
        <f t="shared" si="4"/>
        <v>85.54385009768356</v>
      </c>
      <c r="I26" s="53">
        <f t="shared" si="5"/>
        <v>6.965186004001211</v>
      </c>
      <c r="J26" s="58">
        <v>0</v>
      </c>
      <c r="K26" s="81">
        <v>23.83</v>
      </c>
      <c r="L26" s="67">
        <v>0</v>
      </c>
      <c r="M26" s="67">
        <v>0</v>
      </c>
      <c r="N26" s="67">
        <v>0</v>
      </c>
      <c r="O26" s="67">
        <f>'[1]Exploitation '!P95</f>
        <v>0</v>
      </c>
      <c r="P26" s="72">
        <f t="shared" si="6"/>
        <v>0</v>
      </c>
      <c r="Q26" s="82">
        <f t="shared" si="7"/>
        <v>23.83</v>
      </c>
      <c r="R26" s="91">
        <v>0</v>
      </c>
      <c r="S26" s="84">
        <v>0</v>
      </c>
      <c r="T26" s="84">
        <v>0</v>
      </c>
      <c r="U26" s="84">
        <v>26.37</v>
      </c>
      <c r="V26" s="84">
        <v>0</v>
      </c>
      <c r="W26" s="84">
        <v>63.82</v>
      </c>
      <c r="X26" s="94">
        <f t="shared" si="8"/>
        <v>0</v>
      </c>
      <c r="Y26" s="95">
        <f t="shared" si="9"/>
        <v>90.19</v>
      </c>
      <c r="Z26" s="91">
        <v>0</v>
      </c>
      <c r="AA26" s="84">
        <v>0</v>
      </c>
      <c r="AB26" s="84">
        <v>0</v>
      </c>
      <c r="AC26" s="84">
        <v>90.88</v>
      </c>
      <c r="AD26" s="96">
        <v>0</v>
      </c>
      <c r="AE26" s="52">
        <v>0</v>
      </c>
      <c r="AF26" s="118">
        <v>0.19430577956989242</v>
      </c>
      <c r="AG26" s="117">
        <v>0.37495967741935482</v>
      </c>
      <c r="AH26" s="54">
        <v>6.7708802244313189</v>
      </c>
      <c r="AI26" s="63">
        <v>7.9134246947402858</v>
      </c>
      <c r="AJ26" s="64">
        <v>85.860963898315234</v>
      </c>
      <c r="AK26" s="61">
        <v>148.47014845670435</v>
      </c>
      <c r="AL26" s="128">
        <v>85.54385009768356</v>
      </c>
      <c r="AM26" s="61">
        <v>126.22146717113603</v>
      </c>
      <c r="AS26" s="121"/>
      <c r="BA26" s="42"/>
      <c r="BB26" s="42"/>
    </row>
    <row r="27" spans="1:54" ht="15.75" x14ac:dyDescent="0.25">
      <c r="A27" s="25">
        <v>19</v>
      </c>
      <c r="B27" s="69">
        <v>136.22</v>
      </c>
      <c r="C27" s="51">
        <f t="shared" si="0"/>
        <v>146.05333312592819</v>
      </c>
      <c r="D27" s="52">
        <f t="shared" si="1"/>
        <v>70.835691521969693</v>
      </c>
      <c r="E27" s="59">
        <f t="shared" si="2"/>
        <v>9.1809753521021378</v>
      </c>
      <c r="F27" s="68">
        <v>178.78</v>
      </c>
      <c r="G27" s="52">
        <f t="shared" si="3"/>
        <v>97.769065760829278</v>
      </c>
      <c r="H27" s="52">
        <f t="shared" si="4"/>
        <v>94.395730256843137</v>
      </c>
      <c r="I27" s="53">
        <f t="shared" si="5"/>
        <v>-13.384796017672429</v>
      </c>
      <c r="J27" s="58">
        <v>21.17</v>
      </c>
      <c r="K27" s="81">
        <v>0</v>
      </c>
      <c r="L27" s="67">
        <v>0</v>
      </c>
      <c r="M27" s="67">
        <v>0</v>
      </c>
      <c r="N27" s="67">
        <v>0</v>
      </c>
      <c r="O27" s="67">
        <f>'[1]Exploitation '!P96</f>
        <v>0</v>
      </c>
      <c r="P27" s="72">
        <f t="shared" si="6"/>
        <v>21.17</v>
      </c>
      <c r="Q27" s="82">
        <f t="shared" si="7"/>
        <v>0</v>
      </c>
      <c r="R27" s="91">
        <v>0</v>
      </c>
      <c r="S27" s="84">
        <v>0</v>
      </c>
      <c r="T27" s="84">
        <v>0</v>
      </c>
      <c r="U27" s="84">
        <v>26.08</v>
      </c>
      <c r="V27" s="84">
        <v>0</v>
      </c>
      <c r="W27" s="84">
        <v>62.71</v>
      </c>
      <c r="X27" s="94">
        <f t="shared" si="8"/>
        <v>0</v>
      </c>
      <c r="Y27" s="95">
        <f t="shared" si="9"/>
        <v>88.789999999999992</v>
      </c>
      <c r="Z27" s="91">
        <v>0</v>
      </c>
      <c r="AA27" s="84">
        <v>0</v>
      </c>
      <c r="AB27" s="84">
        <v>0</v>
      </c>
      <c r="AC27" s="84">
        <v>89.85</v>
      </c>
      <c r="AD27" s="96">
        <v>0</v>
      </c>
      <c r="AE27" s="52">
        <v>0</v>
      </c>
      <c r="AF27" s="118">
        <v>0.19430577956989242</v>
      </c>
      <c r="AG27" s="117">
        <v>0.37495967741935482</v>
      </c>
      <c r="AH27" s="54">
        <v>7.590898202757681</v>
      </c>
      <c r="AI27" s="63">
        <v>8.8060156746827829</v>
      </c>
      <c r="AJ27" s="64">
        <v>97.769065760829278</v>
      </c>
      <c r="AK27" s="61">
        <v>146.05333312592819</v>
      </c>
      <c r="AL27" s="128">
        <v>94.395730256843137</v>
      </c>
      <c r="AM27" s="61">
        <v>159.62569152196969</v>
      </c>
      <c r="AS27" s="121"/>
      <c r="BA27" s="42"/>
      <c r="BB27" s="42"/>
    </row>
    <row r="28" spans="1:54" ht="15.75" x14ac:dyDescent="0.25">
      <c r="A28" s="25">
        <v>20</v>
      </c>
      <c r="B28" s="69">
        <v>132.85</v>
      </c>
      <c r="C28" s="51">
        <f t="shared" si="0"/>
        <v>146.54857316516566</v>
      </c>
      <c r="D28" s="52">
        <f t="shared" si="1"/>
        <v>68.93715723852479</v>
      </c>
      <c r="E28" s="59">
        <f t="shared" si="2"/>
        <v>8.9142695963095093</v>
      </c>
      <c r="F28" s="68">
        <v>182.1</v>
      </c>
      <c r="G28" s="52">
        <f t="shared" si="3"/>
        <v>108.3491936271424</v>
      </c>
      <c r="H28" s="52">
        <f t="shared" si="4"/>
        <v>92.078095620762809</v>
      </c>
      <c r="I28" s="53">
        <f t="shared" si="5"/>
        <v>-18.327289247905217</v>
      </c>
      <c r="J28" s="58">
        <v>26.69</v>
      </c>
      <c r="K28" s="81">
        <v>0</v>
      </c>
      <c r="L28" s="67">
        <v>0</v>
      </c>
      <c r="M28" s="67">
        <v>0</v>
      </c>
      <c r="N28" s="67">
        <v>0</v>
      </c>
      <c r="O28" s="67">
        <f>'[1]Exploitation '!P97</f>
        <v>0</v>
      </c>
      <c r="P28" s="72">
        <f t="shared" si="6"/>
        <v>26.69</v>
      </c>
      <c r="Q28" s="82">
        <f t="shared" si="7"/>
        <v>0</v>
      </c>
      <c r="R28" s="91">
        <v>0</v>
      </c>
      <c r="S28" s="84">
        <v>0</v>
      </c>
      <c r="T28" s="84">
        <v>0</v>
      </c>
      <c r="U28" s="84">
        <v>27.46</v>
      </c>
      <c r="V28" s="84">
        <v>0</v>
      </c>
      <c r="W28" s="84">
        <v>62.18</v>
      </c>
      <c r="X28" s="94">
        <f t="shared" si="8"/>
        <v>0</v>
      </c>
      <c r="Y28" s="95">
        <f t="shared" si="9"/>
        <v>89.64</v>
      </c>
      <c r="Z28" s="91">
        <v>0</v>
      </c>
      <c r="AA28" s="84">
        <v>0</v>
      </c>
      <c r="AB28" s="84">
        <v>0</v>
      </c>
      <c r="AC28" s="84">
        <v>91.55</v>
      </c>
      <c r="AD28" s="96">
        <v>0</v>
      </c>
      <c r="AE28" s="52">
        <v>0</v>
      </c>
      <c r="AF28" s="118">
        <v>0.19430577956989242</v>
      </c>
      <c r="AG28" s="117">
        <v>0.37495967741935482</v>
      </c>
      <c r="AH28" s="54">
        <v>8.1684049725248915</v>
      </c>
      <c r="AI28" s="63">
        <v>8.5393099188901544</v>
      </c>
      <c r="AJ28" s="64">
        <v>108.3491936271424</v>
      </c>
      <c r="AK28" s="61">
        <v>146.54857316516566</v>
      </c>
      <c r="AL28" s="128">
        <v>92.078095620762809</v>
      </c>
      <c r="AM28" s="61">
        <v>158.57715723852479</v>
      </c>
      <c r="AS28" s="121"/>
      <c r="BA28" s="42"/>
      <c r="BB28" s="42"/>
    </row>
    <row r="29" spans="1:54" ht="15.75" x14ac:dyDescent="0.25">
      <c r="A29" s="25">
        <v>21</v>
      </c>
      <c r="B29" s="69">
        <v>122.07</v>
      </c>
      <c r="C29" s="51">
        <f t="shared" si="0"/>
        <v>144.30376398811305</v>
      </c>
      <c r="D29" s="52">
        <f t="shared" si="1"/>
        <v>59.309926096532934</v>
      </c>
      <c r="E29" s="59">
        <f t="shared" si="2"/>
        <v>8.8563099153540463</v>
      </c>
      <c r="F29" s="68">
        <v>199.94</v>
      </c>
      <c r="G29" s="52">
        <f t="shared" si="3"/>
        <v>120.37389151898755</v>
      </c>
      <c r="H29" s="52">
        <f t="shared" si="4"/>
        <v>93.127033636479467</v>
      </c>
      <c r="I29" s="53">
        <f t="shared" si="5"/>
        <v>-13.560925155467022</v>
      </c>
      <c r="J29" s="58">
        <v>22.44</v>
      </c>
      <c r="K29" s="81">
        <v>0</v>
      </c>
      <c r="L29" s="67">
        <v>0</v>
      </c>
      <c r="M29" s="67">
        <v>0</v>
      </c>
      <c r="N29" s="67">
        <v>0</v>
      </c>
      <c r="O29" s="67">
        <f>'[1]Exploitation '!P98</f>
        <v>0</v>
      </c>
      <c r="P29" s="72">
        <f t="shared" si="6"/>
        <v>22.44</v>
      </c>
      <c r="Q29" s="82">
        <f t="shared" si="7"/>
        <v>0</v>
      </c>
      <c r="R29" s="91">
        <v>0</v>
      </c>
      <c r="S29" s="84">
        <v>0</v>
      </c>
      <c r="T29" s="84">
        <v>0</v>
      </c>
      <c r="U29" s="84">
        <v>36.590000000000003</v>
      </c>
      <c r="V29" s="84">
        <v>0</v>
      </c>
      <c r="W29" s="84">
        <v>62.91</v>
      </c>
      <c r="X29" s="94">
        <f t="shared" si="8"/>
        <v>0</v>
      </c>
      <c r="Y29" s="95">
        <f t="shared" si="9"/>
        <v>99.5</v>
      </c>
      <c r="Z29" s="91">
        <v>0</v>
      </c>
      <c r="AA29" s="84">
        <v>0</v>
      </c>
      <c r="AB29" s="84">
        <v>0</v>
      </c>
      <c r="AC29" s="84">
        <v>90.4</v>
      </c>
      <c r="AD29" s="96">
        <v>0</v>
      </c>
      <c r="AE29" s="52">
        <v>0</v>
      </c>
      <c r="AF29" s="118">
        <v>0.19430577956989242</v>
      </c>
      <c r="AG29" s="117">
        <v>0.37495967741935482</v>
      </c>
      <c r="AH29" s="54">
        <v>8.6847690649630866</v>
      </c>
      <c r="AI29" s="63">
        <v>8.4813502379346914</v>
      </c>
      <c r="AJ29" s="64">
        <v>120.37389151898755</v>
      </c>
      <c r="AK29" s="61">
        <v>144.30376398811305</v>
      </c>
      <c r="AL29" s="128">
        <v>93.127033636479467</v>
      </c>
      <c r="AM29" s="61">
        <v>158.80992609653293</v>
      </c>
      <c r="AS29" s="121"/>
      <c r="BA29" s="42"/>
      <c r="BB29" s="42"/>
    </row>
    <row r="30" spans="1:54" ht="15.75" x14ac:dyDescent="0.25">
      <c r="A30" s="25">
        <v>22</v>
      </c>
      <c r="B30" s="69">
        <v>126.3</v>
      </c>
      <c r="C30" s="51">
        <f t="shared" si="0"/>
        <v>142.01038118463083</v>
      </c>
      <c r="D30" s="52">
        <f t="shared" si="1"/>
        <v>68.561268576706652</v>
      </c>
      <c r="E30" s="59">
        <f t="shared" si="2"/>
        <v>8.7983502386624934</v>
      </c>
      <c r="F30" s="68">
        <v>197.76</v>
      </c>
      <c r="G30" s="52">
        <f t="shared" si="3"/>
        <v>117.01130726998625</v>
      </c>
      <c r="H30" s="52">
        <f t="shared" si="4"/>
        <v>94.39244938287699</v>
      </c>
      <c r="I30" s="53">
        <f t="shared" si="5"/>
        <v>-13.643756652863249</v>
      </c>
      <c r="J30" s="58">
        <v>22.44</v>
      </c>
      <c r="K30" s="81">
        <v>0</v>
      </c>
      <c r="L30" s="67">
        <v>0</v>
      </c>
      <c r="M30" s="67">
        <v>0</v>
      </c>
      <c r="N30" s="67">
        <v>0</v>
      </c>
      <c r="O30" s="67">
        <f>'[1]Exploitation '!P99</f>
        <v>0</v>
      </c>
      <c r="P30" s="72">
        <f t="shared" si="6"/>
        <v>22.44</v>
      </c>
      <c r="Q30" s="82">
        <f t="shared" si="7"/>
        <v>0</v>
      </c>
      <c r="R30" s="91">
        <v>0</v>
      </c>
      <c r="S30" s="84"/>
      <c r="T30" s="84">
        <v>0</v>
      </c>
      <c r="U30" s="84">
        <v>27.65</v>
      </c>
      <c r="V30" s="84">
        <v>0</v>
      </c>
      <c r="W30" s="84">
        <v>62.88</v>
      </c>
      <c r="X30" s="94">
        <f t="shared" si="8"/>
        <v>0</v>
      </c>
      <c r="Y30" s="95">
        <f t="shared" si="9"/>
        <v>90.53</v>
      </c>
      <c r="Z30" s="91">
        <v>0</v>
      </c>
      <c r="AA30" s="84">
        <v>0</v>
      </c>
      <c r="AB30" s="84">
        <v>0</v>
      </c>
      <c r="AC30" s="84">
        <v>93.07</v>
      </c>
      <c r="AD30" s="96">
        <v>0</v>
      </c>
      <c r="AE30" s="52">
        <v>0</v>
      </c>
      <c r="AF30" s="118">
        <v>0.19430577956989242</v>
      </c>
      <c r="AG30" s="117">
        <v>0.37495967741935482</v>
      </c>
      <c r="AH30" s="54">
        <v>8.6019375675668588</v>
      </c>
      <c r="AI30" s="63">
        <v>8.4233905612431386</v>
      </c>
      <c r="AJ30" s="64">
        <v>117.01130726998625</v>
      </c>
      <c r="AK30" s="61">
        <v>142.01038118463083</v>
      </c>
      <c r="AL30" s="128">
        <v>94.39244938287699</v>
      </c>
      <c r="AM30" s="61">
        <v>159.09126857670665</v>
      </c>
      <c r="AS30" s="121"/>
      <c r="BA30" s="42"/>
      <c r="BB30" s="42"/>
    </row>
    <row r="31" spans="1:54" ht="15.75" x14ac:dyDescent="0.25">
      <c r="A31" s="25">
        <v>23</v>
      </c>
      <c r="B31" s="69">
        <v>122.66999999999999</v>
      </c>
      <c r="C31" s="51">
        <f t="shared" si="0"/>
        <v>137.05451644653229</v>
      </c>
      <c r="D31" s="52">
        <f t="shared" si="1"/>
        <v>70.285284754530068</v>
      </c>
      <c r="E31" s="59">
        <f t="shared" si="2"/>
        <v>8.7301987989376357</v>
      </c>
      <c r="F31" s="68">
        <v>197.66</v>
      </c>
      <c r="G31" s="52">
        <f t="shared" si="3"/>
        <v>119.03842619346482</v>
      </c>
      <c r="H31" s="52">
        <f t="shared" si="4"/>
        <v>92.51068648462649</v>
      </c>
      <c r="I31" s="53">
        <f t="shared" si="5"/>
        <v>-13.889112678091312</v>
      </c>
      <c r="J31" s="58">
        <v>22.44</v>
      </c>
      <c r="K31" s="81">
        <v>0</v>
      </c>
      <c r="L31" s="67">
        <v>0</v>
      </c>
      <c r="M31" s="67">
        <v>0</v>
      </c>
      <c r="N31" s="67">
        <v>0</v>
      </c>
      <c r="O31" s="67">
        <f>'[1]Exploitation '!P100</f>
        <v>0</v>
      </c>
      <c r="P31" s="72">
        <f t="shared" si="6"/>
        <v>22.44</v>
      </c>
      <c r="Q31" s="82">
        <f t="shared" si="7"/>
        <v>0</v>
      </c>
      <c r="R31" s="91">
        <v>0</v>
      </c>
      <c r="S31" s="84">
        <v>0</v>
      </c>
      <c r="T31" s="84">
        <v>0</v>
      </c>
      <c r="U31" s="84">
        <v>19.13</v>
      </c>
      <c r="V31" s="84">
        <v>0</v>
      </c>
      <c r="W31" s="84">
        <v>63.56</v>
      </c>
      <c r="X31" s="94">
        <f t="shared" si="8"/>
        <v>0</v>
      </c>
      <c r="Y31" s="95">
        <f t="shared" si="9"/>
        <v>82.69</v>
      </c>
      <c r="Z31" s="91">
        <v>0</v>
      </c>
      <c r="AA31" s="84">
        <v>0</v>
      </c>
      <c r="AB31" s="84">
        <v>0</v>
      </c>
      <c r="AC31" s="84">
        <v>93.4</v>
      </c>
      <c r="AD31" s="96">
        <v>0</v>
      </c>
      <c r="AE31" s="52">
        <v>0</v>
      </c>
      <c r="AF31" s="118">
        <v>0.19430577956989242</v>
      </c>
      <c r="AG31" s="117">
        <v>0.37495967741935482</v>
      </c>
      <c r="AH31" s="54">
        <v>8.3565815423387964</v>
      </c>
      <c r="AI31" s="63">
        <v>8.3552391215182809</v>
      </c>
      <c r="AJ31" s="64">
        <v>119.03842619346482</v>
      </c>
      <c r="AK31" s="61">
        <v>137.05451644653229</v>
      </c>
      <c r="AL31" s="128">
        <v>92.51068648462649</v>
      </c>
      <c r="AM31" s="61">
        <v>152.97528475453007</v>
      </c>
      <c r="AS31" s="121"/>
      <c r="BA31" s="42"/>
      <c r="BB31" s="42"/>
    </row>
    <row r="32" spans="1:54" ht="16.5" thickBot="1" x14ac:dyDescent="0.3">
      <c r="A32" s="26">
        <v>24</v>
      </c>
      <c r="B32" s="70">
        <v>105.93</v>
      </c>
      <c r="C32" s="55">
        <f t="shared" si="0"/>
        <v>129.12784084449845</v>
      </c>
      <c r="D32" s="52">
        <f t="shared" si="1"/>
        <v>61.72730591689475</v>
      </c>
      <c r="E32" s="59">
        <f t="shared" si="2"/>
        <v>8.4748532386067836</v>
      </c>
      <c r="F32" s="71">
        <v>188.68</v>
      </c>
      <c r="G32" s="56">
        <f t="shared" si="3"/>
        <v>110.10479595665923</v>
      </c>
      <c r="H32" s="52">
        <f t="shared" si="4"/>
        <v>92.007089009523256</v>
      </c>
      <c r="I32" s="53">
        <f t="shared" si="5"/>
        <v>-13.431884966182466</v>
      </c>
      <c r="J32" s="58">
        <v>21.61</v>
      </c>
      <c r="K32" s="81">
        <v>0</v>
      </c>
      <c r="L32" s="67">
        <v>0</v>
      </c>
      <c r="M32" s="67">
        <v>0</v>
      </c>
      <c r="N32" s="67">
        <v>0</v>
      </c>
      <c r="O32" s="67">
        <f>'[1]Exploitation '!P101</f>
        <v>0</v>
      </c>
      <c r="P32" s="72">
        <f t="shared" si="6"/>
        <v>21.61</v>
      </c>
      <c r="Q32" s="82">
        <f t="shared" si="7"/>
        <v>0</v>
      </c>
      <c r="R32" s="91">
        <v>0</v>
      </c>
      <c r="S32" s="84">
        <v>0</v>
      </c>
      <c r="T32" s="84">
        <v>0</v>
      </c>
      <c r="U32" s="84">
        <v>27.36</v>
      </c>
      <c r="V32" s="84">
        <v>0</v>
      </c>
      <c r="W32" s="84">
        <v>62.95</v>
      </c>
      <c r="X32" s="94">
        <f t="shared" si="8"/>
        <v>0</v>
      </c>
      <c r="Y32" s="95">
        <f t="shared" si="9"/>
        <v>90.31</v>
      </c>
      <c r="Z32" s="92">
        <v>0</v>
      </c>
      <c r="AA32" s="93">
        <v>0</v>
      </c>
      <c r="AB32" s="93">
        <v>0</v>
      </c>
      <c r="AC32" s="93">
        <v>93.4</v>
      </c>
      <c r="AD32" s="96">
        <v>0</v>
      </c>
      <c r="AE32" s="52">
        <v>0</v>
      </c>
      <c r="AF32" s="118">
        <v>0.19430577956989242</v>
      </c>
      <c r="AG32" s="117">
        <v>0.37495967741935482</v>
      </c>
      <c r="AH32" s="54">
        <v>7.9838092542476415</v>
      </c>
      <c r="AI32" s="63">
        <v>8.0998935611874288</v>
      </c>
      <c r="AJ32" s="65">
        <v>110.10479595665923</v>
      </c>
      <c r="AK32" s="62">
        <v>129.12784084449845</v>
      </c>
      <c r="AL32" s="129">
        <v>92.007089009523256</v>
      </c>
      <c r="AM32" s="62">
        <v>152.03730591689475</v>
      </c>
      <c r="AS32" s="121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136.22</v>
      </c>
      <c r="C33" s="40">
        <f t="shared" ref="C33:AE33" si="10">MAX(C9:C32)</f>
        <v>162.13736354613636</v>
      </c>
      <c r="D33" s="40">
        <f t="shared" si="10"/>
        <v>84.719450222639267</v>
      </c>
      <c r="E33" s="40">
        <f t="shared" si="10"/>
        <v>9.1809753521021378</v>
      </c>
      <c r="F33" s="40">
        <f t="shared" si="10"/>
        <v>199.94</v>
      </c>
      <c r="G33" s="40">
        <f t="shared" si="10"/>
        <v>120.37389151898755</v>
      </c>
      <c r="H33" s="40">
        <f t="shared" si="10"/>
        <v>94.395730256843137</v>
      </c>
      <c r="I33" s="40">
        <f t="shared" si="10"/>
        <v>7.3793742526219148</v>
      </c>
      <c r="J33" s="40">
        <f t="shared" si="10"/>
        <v>26.69</v>
      </c>
      <c r="K33" s="40">
        <f t="shared" si="10"/>
        <v>24.49</v>
      </c>
      <c r="L33" s="40">
        <f t="shared" si="10"/>
        <v>0</v>
      </c>
      <c r="M33" s="40">
        <f t="shared" si="10"/>
        <v>0</v>
      </c>
      <c r="N33" s="40">
        <f t="shared" si="10"/>
        <v>0</v>
      </c>
      <c r="O33" s="40">
        <f t="shared" si="10"/>
        <v>0</v>
      </c>
      <c r="P33" s="40">
        <f t="shared" si="10"/>
        <v>26.69</v>
      </c>
      <c r="Q33" s="40">
        <f t="shared" si="10"/>
        <v>24.49</v>
      </c>
      <c r="R33" s="40">
        <f t="shared" si="10"/>
        <v>28.86</v>
      </c>
      <c r="S33" s="40">
        <f t="shared" si="10"/>
        <v>0</v>
      </c>
      <c r="T33" s="40">
        <f t="shared" si="10"/>
        <v>0</v>
      </c>
      <c r="U33" s="40">
        <f t="shared" si="10"/>
        <v>36.590000000000003</v>
      </c>
      <c r="V33" s="40">
        <f t="shared" si="10"/>
        <v>0</v>
      </c>
      <c r="W33" s="40">
        <f t="shared" si="10"/>
        <v>63.82</v>
      </c>
      <c r="X33" s="40">
        <f t="shared" si="10"/>
        <v>28.86</v>
      </c>
      <c r="Y33" s="40">
        <f t="shared" si="10"/>
        <v>99.5</v>
      </c>
      <c r="Z33" s="40"/>
      <c r="AA33" s="40"/>
      <c r="AB33" s="40"/>
      <c r="AC33" s="40"/>
      <c r="AD33" s="40">
        <f t="shared" si="10"/>
        <v>0</v>
      </c>
      <c r="AE33" s="40">
        <f t="shared" si="10"/>
        <v>0</v>
      </c>
      <c r="AF33" s="40">
        <f t="shared" ref="AF33:AM33" si="11">MAX(AF9:AF32)</f>
        <v>0.19430577956989242</v>
      </c>
      <c r="AG33" s="40">
        <f t="shared" si="11"/>
        <v>0.37495967741935482</v>
      </c>
      <c r="AH33" s="40">
        <f t="shared" si="11"/>
        <v>8.6847690649630866</v>
      </c>
      <c r="AI33" s="40">
        <f t="shared" si="11"/>
        <v>9.1841475281943303</v>
      </c>
      <c r="AJ33" s="40">
        <f t="shared" si="11"/>
        <v>120.37389151898755</v>
      </c>
      <c r="AK33" s="40">
        <f t="shared" si="11"/>
        <v>162.13736354613636</v>
      </c>
      <c r="AL33" s="40">
        <f t="shared" si="11"/>
        <v>96.584800000000016</v>
      </c>
      <c r="AM33" s="130">
        <f t="shared" si="11"/>
        <v>165.28877502435091</v>
      </c>
      <c r="AP33"/>
      <c r="AQ33"/>
      <c r="AR33"/>
      <c r="AS33" s="123"/>
    </row>
    <row r="34" spans="1:45" s="33" customFormat="1" ht="16.5" thickBot="1" x14ac:dyDescent="0.3">
      <c r="A34" s="32" t="s">
        <v>52</v>
      </c>
      <c r="B34" s="41">
        <f>AVERAGE(B9:B33,B9:B32)</f>
        <v>99.732653061224497</v>
      </c>
      <c r="C34" s="41">
        <f t="shared" ref="C34:AE34" si="12">AVERAGE(C9:C33,C9:C32)</f>
        <v>133.83002135668278</v>
      </c>
      <c r="D34" s="41">
        <f t="shared" si="12"/>
        <v>69.478973316752814</v>
      </c>
      <c r="E34" s="41">
        <f t="shared" si="12"/>
        <v>-9.0812846913768297</v>
      </c>
      <c r="F34" s="41">
        <f t="shared" si="12"/>
        <v>167.82367346938773</v>
      </c>
      <c r="G34" s="41">
        <f t="shared" si="12"/>
        <v>94.270524265773915</v>
      </c>
      <c r="H34" s="41">
        <f t="shared" si="12"/>
        <v>77.076084550827161</v>
      </c>
      <c r="I34" s="41">
        <f t="shared" si="12"/>
        <v>1.5915339594898001</v>
      </c>
      <c r="J34" s="41">
        <f t="shared" si="12"/>
        <v>6.127959183673469</v>
      </c>
      <c r="K34" s="41">
        <f t="shared" si="12"/>
        <v>18.158979591836736</v>
      </c>
      <c r="L34" s="41">
        <f t="shared" si="12"/>
        <v>0</v>
      </c>
      <c r="M34" s="41">
        <f t="shared" si="12"/>
        <v>0</v>
      </c>
      <c r="N34" s="41">
        <f t="shared" si="12"/>
        <v>0</v>
      </c>
      <c r="O34" s="41">
        <f t="shared" si="12"/>
        <v>0</v>
      </c>
      <c r="P34" s="41">
        <f t="shared" si="12"/>
        <v>6.127959183673469</v>
      </c>
      <c r="Q34" s="41">
        <f t="shared" si="12"/>
        <v>18.158979591836736</v>
      </c>
      <c r="R34" s="41">
        <f t="shared" si="12"/>
        <v>7.6555102040816339</v>
      </c>
      <c r="S34" s="41">
        <f t="shared" si="12"/>
        <v>0</v>
      </c>
      <c r="T34" s="41">
        <f t="shared" si="12"/>
        <v>0</v>
      </c>
      <c r="U34" s="41">
        <f t="shared" si="12"/>
        <v>18.178979591836736</v>
      </c>
      <c r="V34" s="41">
        <f t="shared" si="12"/>
        <v>0</v>
      </c>
      <c r="W34" s="41">
        <f t="shared" si="12"/>
        <v>62.683265306122429</v>
      </c>
      <c r="X34" s="41">
        <f t="shared" si="12"/>
        <v>7.6555102040816339</v>
      </c>
      <c r="Y34" s="41">
        <f t="shared" si="12"/>
        <v>80.843673469387767</v>
      </c>
      <c r="Z34" s="41">
        <f>AVERAGE(Z9:Z33,Z9:Z32)</f>
        <v>4.7583333333333329</v>
      </c>
      <c r="AA34" s="41">
        <f>AVERAGE(AA9:AA33,AA9:AA32)</f>
        <v>0</v>
      </c>
      <c r="AB34" s="41">
        <f>AVERAGE(AB9:AB33,AB9:AB32)</f>
        <v>0</v>
      </c>
      <c r="AC34" s="41">
        <f t="shared" si="12"/>
        <v>93.967499999999973</v>
      </c>
      <c r="AD34" s="41">
        <f t="shared" si="12"/>
        <v>0</v>
      </c>
      <c r="AE34" s="41">
        <f t="shared" si="12"/>
        <v>0</v>
      </c>
      <c r="AF34" s="41">
        <f t="shared" ref="AF34:AM34" si="13">AVERAGE(AF9:AF33,AF9:AF32)</f>
        <v>0.19430577956989242</v>
      </c>
      <c r="AG34" s="41">
        <f t="shared" si="13"/>
        <v>0.37495967741935482</v>
      </c>
      <c r="AH34" s="41">
        <f t="shared" si="13"/>
        <v>7.0110996205711533</v>
      </c>
      <c r="AI34" s="41">
        <f t="shared" si="13"/>
        <v>8.2106562812754813</v>
      </c>
      <c r="AJ34" s="41">
        <f t="shared" si="13"/>
        <v>94.270524265773915</v>
      </c>
      <c r="AK34" s="41">
        <f t="shared" si="13"/>
        <v>133.83002135668278</v>
      </c>
      <c r="AL34" s="41">
        <f t="shared" si="13"/>
        <v>84.187290055789532</v>
      </c>
      <c r="AM34" s="131">
        <f t="shared" si="13"/>
        <v>149.93630647597143</v>
      </c>
      <c r="AN34" s="125"/>
      <c r="AO34" s="125"/>
      <c r="AP34" s="119"/>
      <c r="AQ34" s="119"/>
      <c r="AR34" s="119"/>
      <c r="AS34" s="124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151" t="s">
        <v>15</v>
      </c>
      <c r="B36" s="152"/>
      <c r="C36" s="152"/>
      <c r="D36" s="152"/>
      <c r="E36" s="152"/>
      <c r="F36" s="153"/>
      <c r="G36" s="114"/>
      <c r="H36" s="136" t="s">
        <v>95</v>
      </c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8"/>
      <c r="W36" s="136" t="s">
        <v>96</v>
      </c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8"/>
      <c r="AL36" s="136" t="s">
        <v>97</v>
      </c>
      <c r="AM36" s="137"/>
      <c r="AN36" s="137"/>
      <c r="AO36" s="137"/>
      <c r="AP36" s="137"/>
      <c r="AQ36" s="137"/>
      <c r="AR36" s="137"/>
      <c r="AS36" s="138"/>
    </row>
    <row r="37" spans="1:45" ht="23.25" customHeight="1" x14ac:dyDescent="0.25">
      <c r="A37" s="141" t="s">
        <v>94</v>
      </c>
      <c r="B37" s="142"/>
      <c r="C37" s="142"/>
      <c r="D37" s="141" t="s">
        <v>101</v>
      </c>
      <c r="E37" s="142"/>
      <c r="F37" s="143"/>
      <c r="G37" s="115"/>
      <c r="H37" s="140" t="s">
        <v>19</v>
      </c>
      <c r="I37" s="134"/>
      <c r="J37" s="134"/>
      <c r="K37" s="134"/>
      <c r="L37" s="139"/>
      <c r="M37" s="133" t="s">
        <v>17</v>
      </c>
      <c r="N37" s="134"/>
      <c r="O37" s="134"/>
      <c r="P37" s="134"/>
      <c r="Q37" s="139"/>
      <c r="R37" s="133" t="s">
        <v>18</v>
      </c>
      <c r="S37" s="134"/>
      <c r="T37" s="134"/>
      <c r="U37" s="134"/>
      <c r="V37" s="135"/>
      <c r="W37" s="140" t="s">
        <v>98</v>
      </c>
      <c r="X37" s="134"/>
      <c r="Y37" s="134"/>
      <c r="Z37" s="134"/>
      <c r="AA37" s="139"/>
      <c r="AB37" s="133" t="s">
        <v>16</v>
      </c>
      <c r="AC37" s="134"/>
      <c r="AD37" s="134"/>
      <c r="AE37" s="134"/>
      <c r="AF37" s="139"/>
      <c r="AG37" s="133" t="s">
        <v>74</v>
      </c>
      <c r="AH37" s="134"/>
      <c r="AI37" s="134"/>
      <c r="AJ37" s="134"/>
      <c r="AK37" s="135"/>
      <c r="AL37" s="140" t="s">
        <v>93</v>
      </c>
      <c r="AM37" s="134"/>
      <c r="AN37" s="134"/>
      <c r="AO37" s="139"/>
      <c r="AP37" s="133" t="s">
        <v>99</v>
      </c>
      <c r="AQ37" s="134"/>
      <c r="AR37" s="134"/>
      <c r="AS37" s="135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213">
        <v>567</v>
      </c>
      <c r="K38" s="212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213">
        <v>181.73</v>
      </c>
      <c r="Z38" s="212"/>
      <c r="AA38" s="8" t="s">
        <v>21</v>
      </c>
      <c r="AB38" s="5" t="s">
        <v>23</v>
      </c>
      <c r="AC38" s="30"/>
      <c r="AD38" s="213">
        <v>430.9</v>
      </c>
      <c r="AE38" s="212"/>
      <c r="AF38" s="7" t="s">
        <v>21</v>
      </c>
      <c r="AG38" s="5" t="s">
        <v>24</v>
      </c>
      <c r="AH38" s="6"/>
      <c r="AI38" s="213">
        <v>1515.07</v>
      </c>
      <c r="AJ38" s="212"/>
      <c r="AK38" s="100" t="s">
        <v>21</v>
      </c>
      <c r="AL38" s="99" t="s">
        <v>24</v>
      </c>
      <c r="AM38" s="212">
        <v>119.8565</v>
      </c>
      <c r="AN38" s="214"/>
      <c r="AO38" s="8" t="s">
        <v>21</v>
      </c>
      <c r="AP38" s="5" t="s">
        <v>24</v>
      </c>
      <c r="AQ38" s="212">
        <v>2139.6999999999998</v>
      </c>
      <c r="AR38" s="212"/>
      <c r="AS38" s="110" t="s">
        <v>21</v>
      </c>
    </row>
    <row r="39" spans="1:45" ht="15.75" thickBot="1" x14ac:dyDescent="0.3">
      <c r="A39" s="9" t="s">
        <v>22</v>
      </c>
      <c r="B39" s="10">
        <v>3947.74</v>
      </c>
      <c r="C39" s="11" t="s">
        <v>21</v>
      </c>
      <c r="D39" s="9" t="s">
        <v>71</v>
      </c>
      <c r="E39" s="10">
        <v>2486</v>
      </c>
      <c r="F39" s="12" t="s">
        <v>21</v>
      </c>
      <c r="G39" s="98"/>
      <c r="H39" s="101" t="s">
        <v>25</v>
      </c>
      <c r="I39" s="102"/>
      <c r="J39" s="103">
        <v>24.49</v>
      </c>
      <c r="K39" s="104" t="s">
        <v>62</v>
      </c>
      <c r="L39" s="105">
        <v>86.625000000006594</v>
      </c>
      <c r="M39" s="106" t="s">
        <v>25</v>
      </c>
      <c r="N39" s="102"/>
      <c r="O39" s="103">
        <v>0</v>
      </c>
      <c r="P39" s="104" t="s">
        <v>62</v>
      </c>
      <c r="Q39" s="105">
        <v>0</v>
      </c>
      <c r="R39" s="101" t="s">
        <v>25</v>
      </c>
      <c r="S39" s="102"/>
      <c r="T39" s="103">
        <v>0</v>
      </c>
      <c r="U39" s="102" t="s">
        <v>62</v>
      </c>
      <c r="V39" s="108">
        <v>0</v>
      </c>
      <c r="W39" s="101" t="s">
        <v>25</v>
      </c>
      <c r="X39" s="102"/>
      <c r="Y39" s="103">
        <v>28.86</v>
      </c>
      <c r="Z39" s="102" t="s">
        <v>62</v>
      </c>
      <c r="AA39" s="108">
        <v>86.500000000006594</v>
      </c>
      <c r="AB39" s="106" t="s">
        <v>25</v>
      </c>
      <c r="AC39" s="109"/>
      <c r="AD39" s="103">
        <v>40.6</v>
      </c>
      <c r="AE39" s="104" t="s">
        <v>72</v>
      </c>
      <c r="AF39" s="108">
        <v>0.84236111111111101</v>
      </c>
      <c r="AG39" s="106" t="s">
        <v>25</v>
      </c>
      <c r="AH39" s="102"/>
      <c r="AI39" s="103">
        <v>63.82</v>
      </c>
      <c r="AJ39" s="102" t="s">
        <v>77</v>
      </c>
      <c r="AK39" s="107">
        <v>86.750000000006594</v>
      </c>
      <c r="AL39" s="101" t="s">
        <v>25</v>
      </c>
      <c r="AM39" s="102">
        <v>18.5</v>
      </c>
      <c r="AN39" s="103" t="s">
        <v>77</v>
      </c>
      <c r="AO39" s="111">
        <v>86.500000000006594</v>
      </c>
      <c r="AP39" s="106" t="s">
        <v>25</v>
      </c>
      <c r="AQ39" s="102">
        <v>106.49</v>
      </c>
      <c r="AR39" s="104"/>
      <c r="AS39" s="107">
        <v>86.041666666673194</v>
      </c>
    </row>
    <row r="40" spans="1:45" ht="16.5" thickTop="1" thickBot="1" x14ac:dyDescent="0.3">
      <c r="AM40" s="132"/>
    </row>
    <row r="41" spans="1:45" ht="24" customHeight="1" thickTop="1" thickBot="1" x14ac:dyDescent="0.3">
      <c r="A41" s="161" t="s">
        <v>26</v>
      </c>
      <c r="B41" s="161"/>
      <c r="C41" s="161"/>
      <c r="D41" s="162"/>
      <c r="E41" s="163" t="s">
        <v>27</v>
      </c>
      <c r="F41" s="164"/>
      <c r="G41" s="165"/>
    </row>
    <row r="42" spans="1:45" ht="25.5" customHeight="1" thickTop="1" thickBot="1" x14ac:dyDescent="0.3">
      <c r="A42" s="166" t="s">
        <v>28</v>
      </c>
      <c r="B42" s="167"/>
      <c r="C42" s="167"/>
      <c r="D42" s="168"/>
      <c r="E42" s="43">
        <v>534.35</v>
      </c>
      <c r="F42" s="44" t="s">
        <v>69</v>
      </c>
      <c r="G42" s="47">
        <v>86.875000000006594</v>
      </c>
    </row>
    <row r="43" spans="1:45" ht="32.25" customHeight="1" thickBot="1" x14ac:dyDescent="0.3">
      <c r="A43" s="169" t="s">
        <v>70</v>
      </c>
      <c r="B43" s="170"/>
      <c r="C43" s="170"/>
      <c r="D43" s="171"/>
      <c r="E43" s="77" t="s">
        <v>75</v>
      </c>
      <c r="F43" s="78"/>
      <c r="G43" s="79">
        <v>99.5</v>
      </c>
    </row>
    <row r="44" spans="1:45" ht="32.25" customHeight="1" thickBot="1" x14ac:dyDescent="0.3">
      <c r="A44" s="169" t="s">
        <v>29</v>
      </c>
      <c r="B44" s="170"/>
      <c r="C44" s="170"/>
      <c r="D44" s="171"/>
      <c r="E44" s="77" t="s">
        <v>76</v>
      </c>
      <c r="F44" s="78"/>
      <c r="G44" s="79">
        <v>90.4</v>
      </c>
    </row>
    <row r="45" spans="1:45" ht="29.25" customHeight="1" thickBot="1" x14ac:dyDescent="0.3">
      <c r="A45" s="172" t="s">
        <v>30</v>
      </c>
      <c r="B45" s="173"/>
      <c r="C45" s="173"/>
      <c r="D45" s="174"/>
      <c r="E45" s="45">
        <v>254.02142177881282</v>
      </c>
      <c r="F45" s="83" t="s">
        <v>72</v>
      </c>
      <c r="G45" s="48">
        <v>86.791666666673294</v>
      </c>
    </row>
    <row r="46" spans="1:45" ht="34.5" customHeight="1" thickBot="1" x14ac:dyDescent="0.3">
      <c r="A46" s="154" t="s">
        <v>31</v>
      </c>
      <c r="B46" s="155"/>
      <c r="C46" s="155"/>
      <c r="D46" s="156"/>
      <c r="E46" s="46">
        <v>264.67765550710061</v>
      </c>
      <c r="F46" s="80" t="s">
        <v>72</v>
      </c>
      <c r="G46" s="60">
        <v>86.875000000006594</v>
      </c>
    </row>
    <row r="47" spans="1:45" ht="15.75" thickTop="1" x14ac:dyDescent="0.25"/>
    <row r="54" spans="1:44" x14ac:dyDescent="0.25">
      <c r="A54" s="34" t="s">
        <v>63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64</v>
      </c>
      <c r="B56" t="s">
        <v>105</v>
      </c>
    </row>
    <row r="57" spans="1:44" x14ac:dyDescent="0.25">
      <c r="A57" s="37" t="s">
        <v>65</v>
      </c>
      <c r="B57" t="s">
        <v>106</v>
      </c>
    </row>
    <row r="58" spans="1:44" x14ac:dyDescent="0.25">
      <c r="A58" s="37" t="s">
        <v>66</v>
      </c>
      <c r="B58" t="s">
        <v>106</v>
      </c>
    </row>
    <row r="59" spans="1:44" ht="15.75" x14ac:dyDescent="0.25">
      <c r="J59" s="29" t="s">
        <v>61</v>
      </c>
      <c r="R59" s="38" t="s">
        <v>100</v>
      </c>
      <c r="AA59" s="38" t="s">
        <v>67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57"/>
      <c r="AN80" s="157"/>
      <c r="AO80" s="157"/>
    </row>
    <row r="81" spans="39:41" x14ac:dyDescent="0.25">
      <c r="AM81" s="157"/>
      <c r="AN81" s="157"/>
      <c r="AO81" s="157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Q38:AR38"/>
    <mergeCell ref="J38:K38"/>
    <mergeCell ref="Y38:Z38"/>
    <mergeCell ref="AD38:AE38"/>
    <mergeCell ref="AI38:AJ38"/>
    <mergeCell ref="AM38:AN38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D37:F37"/>
    <mergeCell ref="J7:K7"/>
    <mergeCell ref="B7:E7"/>
    <mergeCell ref="F7:I7"/>
    <mergeCell ref="AD7:AE7"/>
    <mergeCell ref="A36:F36"/>
    <mergeCell ref="AP37:AS37"/>
    <mergeCell ref="AL36:AS36"/>
    <mergeCell ref="M37:Q37"/>
    <mergeCell ref="R37:V37"/>
    <mergeCell ref="W37:AA37"/>
    <mergeCell ref="AB37:AF37"/>
    <mergeCell ref="AG37:AK3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28 MAR 23 </vt:lpstr>
      <vt:lpstr>'28 MAR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2023-03-29T06:53:06Z</dcterms:modified>
</cp:coreProperties>
</file>