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3-MARS 2023\"/>
    </mc:Choice>
  </mc:AlternateContent>
  <xr:revisionPtr revIDLastSave="0" documentId="13_ncr:1_{6AD80DE1-E43C-4500-BC84-FC81C3EA5F51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31 MAR 23 " sheetId="3" r:id="rId1"/>
  </sheets>
  <externalReferences>
    <externalReference r:id="rId2"/>
    <externalReference r:id="rId3"/>
  </externalReferences>
  <definedNames>
    <definedName name="_xlnm.Print_Area" localSheetId="0">'31 MAR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3" l="1"/>
  <c r="J39" i="3"/>
  <c r="J38" i="3"/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<sst xmlns="http://schemas.openxmlformats.org/spreadsheetml/2006/main" count="140" uniqueCount="108">
  <si>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</si>
  <si>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</si>
  <si>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</si>
  <si>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</si>
  <si>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</si>
  <si>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</si>
  <si>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</si>
  <si>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</si>
  <si>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</si>
  <si>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</si>
  <si>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</si>
  <si>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</si>
  <si>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</si>
  <si>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</si>
  <si>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</si>
  <si>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</si>
  <si>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</si>
  <si>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</si>
  <si>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</si>
  <si>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</si>
  <si>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</si>
  <si>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</si>
  <si>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</si>
  <si>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</si>
  <si>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</si>
  <si>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</si>
  <si>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</si>
  <si>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</si>
  <si>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</si>
  <si>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</si>
  <si>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</si>
  <si>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</si>
  <si>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</si>
  <si>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</si>
  <si>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</si>
  <si>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</si>
  <si>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</si>
  <si>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</si>
  <si>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</si>
  <si>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</si>
  <si>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</si>
  <si>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</si>
  <si>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</si>
  <si>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</si>
  <si>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</si>
  <si>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</si>
  <si>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</si>
  <si>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</si>
  <si>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</si>
  <si>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</si>
  <si>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</si>
  <si>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</si>
  <si>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</si>
  <si>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</si>
  <si>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</si>
  <si>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</si>
  <si>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</si>
  <si>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</si>
  <si>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</si>
  <si>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</si>
  <si>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</si>
  <si>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</si>
  <si>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</si>
  <si>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</si>
  <si>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</si>
  <si>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</si>
  <si>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</si>
  <si>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</si>
  <si>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</si>
  <si>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</si>
  <si>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</si>
  <si>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</si>
  <si>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</si>
  <si>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</si>
  <si>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</si>
  <si>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</si>
  <si>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</si>
  <si>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</si>
  <si>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</si>
  <si>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</si>
  <si>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</si>
  <si>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</si>
  <si>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</si>
  <si>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</si>
  <si>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</si>
  <si>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</si>
  <si>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</si>
  <si>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</si>
  <si>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</si>
  <si>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</si>
  <si>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</si>
  <si>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</si>
  <si>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</si>
  <si>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</si>
  <si>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</si>
  <si>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</si>
  <si>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</si>
  <si>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</si>
  <si>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</si>
  <si>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</si>
  <si>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</si>
  <si>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</si>
  <si>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</si>
  <si>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</si>
  <si>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</si>
  <si>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FOFANA ET MONTCHO</t>
  </si>
  <si>
    <t>TAGBA ET BOKO</t>
  </si>
  <si>
    <t>DOSSA ET TAGBA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</si>
</sst>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'31 MAR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'31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MAR 23 '!$B$9:$B$32</c:f>
              <c:numCache>
                <c:formatCode>General</c:formatCode>
                <c:ptCount val="24"/>
                <c:pt idx="0">
                  <c:v>72.38</c:v>
                </c:pt>
                <c:pt idx="1">
                  <c:v>61.070000000000007</c:v>
                </c:pt>
                <c:pt idx="2">
                  <c:v>64.95</c:v>
                </c:pt>
                <c:pt idx="3">
                  <c:v>56.930000000000007</c:v>
                </c:pt>
                <c:pt idx="4">
                  <c:v>51.83</c:v>
                </c:pt>
                <c:pt idx="5">
                  <c:v>52.41</c:v>
                </c:pt>
                <c:pt idx="6">
                  <c:v>26.68</c:v>
                </c:pt>
                <c:pt idx="7">
                  <c:v>34.14</c:v>
                </c:pt>
                <c:pt idx="8">
                  <c:v>46.71</c:v>
                </c:pt>
                <c:pt idx="9">
                  <c:v>40.61</c:v>
                </c:pt>
                <c:pt idx="10">
                  <c:v>40</c:v>
                </c:pt>
                <c:pt idx="11">
                  <c:v>42.34</c:v>
                </c:pt>
                <c:pt idx="12">
                  <c:v>45.46</c:v>
                </c:pt>
                <c:pt idx="13">
                  <c:v>44.79</c:v>
                </c:pt>
                <c:pt idx="14">
                  <c:v>48.040000000000006</c:v>
                </c:pt>
                <c:pt idx="15">
                  <c:v>49.21</c:v>
                </c:pt>
                <c:pt idx="16">
                  <c:v>51.81</c:v>
                </c:pt>
                <c:pt idx="17">
                  <c:v>61.019999999999996</c:v>
                </c:pt>
                <c:pt idx="18">
                  <c:v>87.11</c:v>
                </c:pt>
                <c:pt idx="19">
                  <c:v>79.349999999999994</c:v>
                </c:pt>
                <c:pt idx="20">
                  <c:v>76.95</c:v>
                </c:pt>
                <c:pt idx="21">
                  <c:v>70.52</c:v>
                </c:pt>
                <c:pt idx="22">
                  <c:v>72.650000000000006</c:v>
                </c:pt>
                <c:pt idx="23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'31 MAR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'31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MAR 23 '!$C$9:$C$32</c:f>
              <c:numCache>
                <c:formatCode>General</c:formatCode>
                <c:ptCount val="24"/>
                <c:pt idx="0">
                  <c:v>36.086275714018065</c:v>
                </c:pt>
                <c:pt idx="1">
                  <c:v>36.275792659733661</c:v>
                </c:pt>
                <c:pt idx="2">
                  <c:v>34.007837952372576</c:v>
                </c:pt>
                <c:pt idx="3">
                  <c:v>26.060950634479617</c:v>
                </c:pt>
                <c:pt idx="4">
                  <c:v>28.260770168817476</c:v>
                </c:pt>
                <c:pt idx="5">
                  <c:v>30.685684991386797</c:v>
                </c:pt>
                <c:pt idx="6">
                  <c:v>19.338757665604213</c:v>
                </c:pt>
                <c:pt idx="7">
                  <c:v>19.148946516455705</c:v>
                </c:pt>
                <c:pt idx="8">
                  <c:v>19.249912801917066</c:v>
                </c:pt>
                <c:pt idx="9">
                  <c:v>19.247960887036882</c:v>
                </c:pt>
                <c:pt idx="10">
                  <c:v>20.625013073868917</c:v>
                </c:pt>
                <c:pt idx="11">
                  <c:v>20.722670300313158</c:v>
                </c:pt>
                <c:pt idx="12">
                  <c:v>21.663919751934159</c:v>
                </c:pt>
                <c:pt idx="13">
                  <c:v>20.315985622337525</c:v>
                </c:pt>
                <c:pt idx="14">
                  <c:v>20.026010862080977</c:v>
                </c:pt>
                <c:pt idx="15">
                  <c:v>19.783661270396159</c:v>
                </c:pt>
                <c:pt idx="16">
                  <c:v>20.298416745520559</c:v>
                </c:pt>
                <c:pt idx="17">
                  <c:v>22.198029119198214</c:v>
                </c:pt>
                <c:pt idx="18">
                  <c:v>26.338385370284993</c:v>
                </c:pt>
                <c:pt idx="19">
                  <c:v>26.531574980995266</c:v>
                </c:pt>
                <c:pt idx="20">
                  <c:v>24.151974678267692</c:v>
                </c:pt>
                <c:pt idx="21">
                  <c:v>25.31642383329477</c:v>
                </c:pt>
                <c:pt idx="22">
                  <c:v>21.976141191622542</c:v>
                </c:pt>
                <c:pt idx="23">
                  <c:v>22.072070355362758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'31 MAR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'31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MAR 23 '!$D$9:$D$32</c:f>
              <c:numCache>
                <c:formatCode>0.00</c:formatCode>
                <c:ptCount val="24"/>
                <c:pt idx="0">
                  <c:v>54.701153958589003</c:v>
                </c:pt>
                <c:pt idx="1">
                  <c:v>43.50903191716813</c:v>
                </c:pt>
                <c:pt idx="2">
                  <c:v>49.5368848936711</c:v>
                </c:pt>
                <c:pt idx="3">
                  <c:v>49.703134903700459</c:v>
                </c:pt>
                <c:pt idx="4">
                  <c:v>42.543291790694042</c:v>
                </c:pt>
                <c:pt idx="5">
                  <c:v>40.674581075101088</c:v>
                </c:pt>
                <c:pt idx="6">
                  <c:v>27.225329417074036</c:v>
                </c:pt>
                <c:pt idx="7">
                  <c:v>34.548177714563963</c:v>
                </c:pt>
                <c:pt idx="8">
                  <c:v>46.637327215114325</c:v>
                </c:pt>
                <c:pt idx="9">
                  <c:v>40.732442236524776</c:v>
                </c:pt>
                <c:pt idx="10">
                  <c:v>38.73475216592054</c:v>
                </c:pt>
                <c:pt idx="11">
                  <c:v>40.915227046713213</c:v>
                </c:pt>
                <c:pt idx="12">
                  <c:v>43.038268212921949</c:v>
                </c:pt>
                <c:pt idx="13">
                  <c:v>43.716202342518585</c:v>
                </c:pt>
                <c:pt idx="14">
                  <c:v>47.162954295567076</c:v>
                </c:pt>
                <c:pt idx="15">
                  <c:v>48.615505653954088</c:v>
                </c:pt>
                <c:pt idx="16">
                  <c:v>50.622923949419103</c:v>
                </c:pt>
                <c:pt idx="17">
                  <c:v>34.365395265955215</c:v>
                </c:pt>
                <c:pt idx="18">
                  <c:v>55.596299767697133</c:v>
                </c:pt>
                <c:pt idx="19">
                  <c:v>47.867104356096945</c:v>
                </c:pt>
                <c:pt idx="20">
                  <c:v>47.914182803668851</c:v>
                </c:pt>
                <c:pt idx="21">
                  <c:v>40.501168387663995</c:v>
                </c:pt>
                <c:pt idx="22">
                  <c:v>45.908172911171221</c:v>
                </c:pt>
                <c:pt idx="23">
                  <c:v>37.115915874023415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'31 MAR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'31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MAR 23 '!$E$9:$E$32</c:f>
              <c:numCache>
                <c:formatCode>0.00</c:formatCode>
                <c:ptCount val="24"/>
                <c:pt idx="0">
                  <c:v>-18.407429672607083</c:v>
                </c:pt>
                <c:pt idx="1">
                  <c:v>-18.714824576901794</c:v>
                </c:pt>
                <c:pt idx="2">
                  <c:v>-18.59472284604367</c:v>
                </c:pt>
                <c:pt idx="3">
                  <c:v>-18.834085538180052</c:v>
                </c:pt>
                <c:pt idx="4">
                  <c:v>-18.974061959511534</c:v>
                </c:pt>
                <c:pt idx="5">
                  <c:v>-18.950266066487917</c:v>
                </c:pt>
                <c:pt idx="6">
                  <c:v>-19.884087082678267</c:v>
                </c:pt>
                <c:pt idx="7">
                  <c:v>-19.557124231019689</c:v>
                </c:pt>
                <c:pt idx="8">
                  <c:v>-19.177240017031412</c:v>
                </c:pt>
                <c:pt idx="9">
                  <c:v>-19.370403123561633</c:v>
                </c:pt>
                <c:pt idx="10">
                  <c:v>-19.359765239789457</c:v>
                </c:pt>
                <c:pt idx="11">
                  <c:v>-19.297897347026382</c:v>
                </c:pt>
                <c:pt idx="12">
                  <c:v>-19.242187964856104</c:v>
                </c:pt>
                <c:pt idx="13">
                  <c:v>-19.242187964856132</c:v>
                </c:pt>
                <c:pt idx="14">
                  <c:v>-19.148965157648039</c:v>
                </c:pt>
                <c:pt idx="15">
                  <c:v>-19.189166924350239</c:v>
                </c:pt>
                <c:pt idx="16">
                  <c:v>-19.111340694939649</c:v>
                </c:pt>
                <c:pt idx="17">
                  <c:v>4.4565756148465523</c:v>
                </c:pt>
                <c:pt idx="18">
                  <c:v>5.1753148620178804</c:v>
                </c:pt>
                <c:pt idx="19">
                  <c:v>4.9513206629077997</c:v>
                </c:pt>
                <c:pt idx="20">
                  <c:v>4.8838425180634699</c:v>
                </c:pt>
                <c:pt idx="21">
                  <c:v>4.7024077790412475</c:v>
                </c:pt>
                <c:pt idx="22">
                  <c:v>4.7656858972062635</c:v>
                </c:pt>
                <c:pt idx="23">
                  <c:v>4.512013770613815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'31 MAR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'31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MAR 23 '!$Q$9:$Q$32</c:f>
              <c:numCache>
                <c:formatCode>0.00</c:formatCode>
                <c:ptCount val="24"/>
                <c:pt idx="0">
                  <c:v>24.05</c:v>
                </c:pt>
                <c:pt idx="1">
                  <c:v>24.05</c:v>
                </c:pt>
                <c:pt idx="2">
                  <c:v>24.05</c:v>
                </c:pt>
                <c:pt idx="3">
                  <c:v>24.05</c:v>
                </c:pt>
                <c:pt idx="4">
                  <c:v>24.05</c:v>
                </c:pt>
                <c:pt idx="5">
                  <c:v>24.05</c:v>
                </c:pt>
                <c:pt idx="6">
                  <c:v>24.13</c:v>
                </c:pt>
                <c:pt idx="7">
                  <c:v>24.13</c:v>
                </c:pt>
                <c:pt idx="8">
                  <c:v>24.13</c:v>
                </c:pt>
                <c:pt idx="9">
                  <c:v>24.13</c:v>
                </c:pt>
                <c:pt idx="10">
                  <c:v>24.13</c:v>
                </c:pt>
                <c:pt idx="11">
                  <c:v>24.13</c:v>
                </c:pt>
                <c:pt idx="12">
                  <c:v>24.13</c:v>
                </c:pt>
                <c:pt idx="13">
                  <c:v>24.13</c:v>
                </c:pt>
                <c:pt idx="14">
                  <c:v>24.13</c:v>
                </c:pt>
                <c:pt idx="15">
                  <c:v>24.18</c:v>
                </c:pt>
                <c:pt idx="16">
                  <c:v>24.18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'31 MAR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'31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'31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'31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'31 MAR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'31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MAR 23 '!$AK$9:$AK$32</c:f>
              <c:numCache>
                <c:formatCode>0.00</c:formatCode>
                <c:ptCount val="24"/>
                <c:pt idx="0">
                  <c:v>36.086275714018065</c:v>
                </c:pt>
                <c:pt idx="1">
                  <c:v>36.275792659733661</c:v>
                </c:pt>
                <c:pt idx="2">
                  <c:v>34.007837952372576</c:v>
                </c:pt>
                <c:pt idx="3">
                  <c:v>26.060950634479617</c:v>
                </c:pt>
                <c:pt idx="4">
                  <c:v>28.260770168817476</c:v>
                </c:pt>
                <c:pt idx="5">
                  <c:v>30.685684991386797</c:v>
                </c:pt>
                <c:pt idx="6">
                  <c:v>19.338757665604213</c:v>
                </c:pt>
                <c:pt idx="7">
                  <c:v>19.148946516455705</c:v>
                </c:pt>
                <c:pt idx="8">
                  <c:v>19.249912801917066</c:v>
                </c:pt>
                <c:pt idx="9">
                  <c:v>19.247960887036882</c:v>
                </c:pt>
                <c:pt idx="10">
                  <c:v>20.625013073868917</c:v>
                </c:pt>
                <c:pt idx="11">
                  <c:v>20.722670300313158</c:v>
                </c:pt>
                <c:pt idx="12">
                  <c:v>21.663919751934159</c:v>
                </c:pt>
                <c:pt idx="13">
                  <c:v>20.315985622337525</c:v>
                </c:pt>
                <c:pt idx="14">
                  <c:v>20.026010862080977</c:v>
                </c:pt>
                <c:pt idx="15">
                  <c:v>19.783661270396159</c:v>
                </c:pt>
                <c:pt idx="16">
                  <c:v>20.298416745520559</c:v>
                </c:pt>
                <c:pt idx="17">
                  <c:v>22.198029119198214</c:v>
                </c:pt>
                <c:pt idx="18">
                  <c:v>26.338385370284993</c:v>
                </c:pt>
                <c:pt idx="19">
                  <c:v>26.531574980995266</c:v>
                </c:pt>
                <c:pt idx="20">
                  <c:v>24.151974678267692</c:v>
                </c:pt>
                <c:pt idx="21">
                  <c:v>25.31642383329477</c:v>
                </c:pt>
                <c:pt idx="22">
                  <c:v>21.976141191622542</c:v>
                </c:pt>
                <c:pt idx="23">
                  <c:v>22.072070355362758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'31 MAR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'31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MAR 23 '!$AM$9:$AM$32</c:f>
              <c:numCache>
                <c:formatCode>0.00</c:formatCode>
                <c:ptCount val="24"/>
                <c:pt idx="0">
                  <c:v>146.741153958589</c:v>
                </c:pt>
                <c:pt idx="1">
                  <c:v>135.87903191716813</c:v>
                </c:pt>
                <c:pt idx="2">
                  <c:v>142.3168848936711</c:v>
                </c:pt>
                <c:pt idx="3">
                  <c:v>141.95313490370046</c:v>
                </c:pt>
                <c:pt idx="4">
                  <c:v>134.89329179069404</c:v>
                </c:pt>
                <c:pt idx="5">
                  <c:v>133.29458107510109</c:v>
                </c:pt>
                <c:pt idx="6">
                  <c:v>114.99532941707403</c:v>
                </c:pt>
                <c:pt idx="7">
                  <c:v>126.53817771456397</c:v>
                </c:pt>
                <c:pt idx="8">
                  <c:v>139.62732721511432</c:v>
                </c:pt>
                <c:pt idx="9">
                  <c:v>132.92244223652477</c:v>
                </c:pt>
                <c:pt idx="10">
                  <c:v>131.91475216592053</c:v>
                </c:pt>
                <c:pt idx="11">
                  <c:v>133.96522704671321</c:v>
                </c:pt>
                <c:pt idx="12">
                  <c:v>134.95826821292195</c:v>
                </c:pt>
                <c:pt idx="13">
                  <c:v>136.30620234251859</c:v>
                </c:pt>
                <c:pt idx="14">
                  <c:v>139.83295429556708</c:v>
                </c:pt>
                <c:pt idx="15">
                  <c:v>140.41550565395409</c:v>
                </c:pt>
                <c:pt idx="16">
                  <c:v>142.60292394941911</c:v>
                </c:pt>
                <c:pt idx="17">
                  <c:v>127.24539526595521</c:v>
                </c:pt>
                <c:pt idx="18">
                  <c:v>148.05629976769714</c:v>
                </c:pt>
                <c:pt idx="19">
                  <c:v>140.08710435609694</c:v>
                </c:pt>
                <c:pt idx="20">
                  <c:v>140.12418280366884</c:v>
                </c:pt>
                <c:pt idx="21">
                  <c:v>132.66116838766399</c:v>
                </c:pt>
                <c:pt idx="22">
                  <c:v>138.19817291117121</c:v>
                </c:pt>
                <c:pt idx="23">
                  <c:v>129.29591587402342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'31 MAR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'31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MAR 23 '!$F$9:$F$32</c:f>
              <c:numCache>
                <c:formatCode>General</c:formatCode>
                <c:ptCount val="24"/>
                <c:pt idx="0">
                  <c:v>220.13</c:v>
                </c:pt>
                <c:pt idx="1">
                  <c:v>212.18</c:v>
                </c:pt>
                <c:pt idx="2">
                  <c:v>205.67</c:v>
                </c:pt>
                <c:pt idx="3">
                  <c:v>172.62</c:v>
                </c:pt>
                <c:pt idx="4">
                  <c:v>175.82</c:v>
                </c:pt>
                <c:pt idx="5">
                  <c:v>171.1</c:v>
                </c:pt>
                <c:pt idx="6">
                  <c:v>163.47</c:v>
                </c:pt>
                <c:pt idx="7">
                  <c:v>174.69</c:v>
                </c:pt>
                <c:pt idx="8">
                  <c:v>176.28</c:v>
                </c:pt>
                <c:pt idx="9">
                  <c:v>172.02</c:v>
                </c:pt>
                <c:pt idx="10">
                  <c:v>183.64</c:v>
                </c:pt>
                <c:pt idx="11">
                  <c:v>185.7</c:v>
                </c:pt>
                <c:pt idx="12">
                  <c:v>184.97</c:v>
                </c:pt>
                <c:pt idx="13">
                  <c:v>185.3</c:v>
                </c:pt>
                <c:pt idx="14">
                  <c:v>198.52</c:v>
                </c:pt>
                <c:pt idx="15">
                  <c:v>228.15</c:v>
                </c:pt>
                <c:pt idx="16">
                  <c:v>229.38</c:v>
                </c:pt>
                <c:pt idx="17">
                  <c:v>231.93</c:v>
                </c:pt>
                <c:pt idx="18">
                  <c:v>259.26</c:v>
                </c:pt>
                <c:pt idx="19">
                  <c:v>258.68</c:v>
                </c:pt>
                <c:pt idx="20">
                  <c:v>260.39</c:v>
                </c:pt>
                <c:pt idx="21">
                  <c:v>262.27</c:v>
                </c:pt>
                <c:pt idx="22">
                  <c:v>244.64</c:v>
                </c:pt>
                <c:pt idx="23">
                  <c:v>236.02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'31 MAR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'31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MAR 23 '!$G$9:$G$32</c:f>
              <c:numCache>
                <c:formatCode>0.00</c:formatCode>
                <c:ptCount val="24"/>
                <c:pt idx="0">
                  <c:v>124.43408627943224</c:v>
                </c:pt>
                <c:pt idx="1">
                  <c:v>116.17561075199072</c:v>
                </c:pt>
                <c:pt idx="2">
                  <c:v>111.62577176196095</c:v>
                </c:pt>
                <c:pt idx="3">
                  <c:v>79.43357188111419</c:v>
                </c:pt>
                <c:pt idx="4">
                  <c:v>83.595653049082756</c:v>
                </c:pt>
                <c:pt idx="5">
                  <c:v>76.796529862577529</c:v>
                </c:pt>
                <c:pt idx="6">
                  <c:v>84.625266842290657</c:v>
                </c:pt>
                <c:pt idx="7">
                  <c:v>104.28104197746362</c:v>
                </c:pt>
                <c:pt idx="8">
                  <c:v>110.49425407906641</c:v>
                </c:pt>
                <c:pt idx="9">
                  <c:v>115.62121504814297</c:v>
                </c:pt>
                <c:pt idx="10">
                  <c:v>123.16905559844116</c:v>
                </c:pt>
                <c:pt idx="11">
                  <c:v>120.72432145076746</c:v>
                </c:pt>
                <c:pt idx="12">
                  <c:v>115.41705578913592</c:v>
                </c:pt>
                <c:pt idx="13">
                  <c:v>120.17057139762467</c:v>
                </c:pt>
                <c:pt idx="14">
                  <c:v>125.08651464221062</c:v>
                </c:pt>
                <c:pt idx="15">
                  <c:v>135.16160075502734</c:v>
                </c:pt>
                <c:pt idx="16">
                  <c:v>134.54476262344042</c:v>
                </c:pt>
                <c:pt idx="17">
                  <c:v>139.8772724821431</c:v>
                </c:pt>
                <c:pt idx="18">
                  <c:v>152.17110842871244</c:v>
                </c:pt>
                <c:pt idx="19">
                  <c:v>157.95141626223588</c:v>
                </c:pt>
                <c:pt idx="20">
                  <c:v>155.64035223033812</c:v>
                </c:pt>
                <c:pt idx="21">
                  <c:v>155.97675456701688</c:v>
                </c:pt>
                <c:pt idx="22">
                  <c:v>144.81968960522227</c:v>
                </c:pt>
                <c:pt idx="23">
                  <c:v>136.59188937295642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'31 MAR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'31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MAR 23 '!$H$9:$H$32</c:f>
              <c:numCache>
                <c:formatCode>0.00</c:formatCode>
                <c:ptCount val="24"/>
                <c:pt idx="0">
                  <c:v>84.397887368512542</c:v>
                </c:pt>
                <c:pt idx="1">
                  <c:v>85.001999504031716</c:v>
                </c:pt>
                <c:pt idx="2">
                  <c:v>83.308595270197657</c:v>
                </c:pt>
                <c:pt idx="3">
                  <c:v>83.694897672150404</c:v>
                </c:pt>
                <c:pt idx="4">
                  <c:v>82.638197996217897</c:v>
                </c:pt>
                <c:pt idx="5">
                  <c:v>84.854119015731342</c:v>
                </c:pt>
                <c:pt idx="6">
                  <c:v>69.515080086662124</c:v>
                </c:pt>
                <c:pt idx="7">
                  <c:v>60.327676409832073</c:v>
                </c:pt>
                <c:pt idx="8">
                  <c:v>55.433528022772308</c:v>
                </c:pt>
                <c:pt idx="9">
                  <c:v>45.589432891142707</c:v>
                </c:pt>
                <c:pt idx="10">
                  <c:v>49.303636572274115</c:v>
                </c:pt>
                <c:pt idx="11">
                  <c:v>53.745291437165911</c:v>
                </c:pt>
                <c:pt idx="12">
                  <c:v>58.495075117488561</c:v>
                </c:pt>
                <c:pt idx="13">
                  <c:v>54.184038182977972</c:v>
                </c:pt>
                <c:pt idx="14">
                  <c:v>61.924941313009455</c:v>
                </c:pt>
                <c:pt idx="15">
                  <c:v>80.738482684062092</c:v>
                </c:pt>
                <c:pt idx="16">
                  <c:v>83.101735704269302</c:v>
                </c:pt>
                <c:pt idx="17">
                  <c:v>80.196292129986716</c:v>
                </c:pt>
                <c:pt idx="18">
                  <c:v>94.127845315503833</c:v>
                </c:pt>
                <c:pt idx="19">
                  <c:v>87.796036323389472</c:v>
                </c:pt>
                <c:pt idx="20">
                  <c:v>91.821660169422827</c:v>
                </c:pt>
                <c:pt idx="21">
                  <c:v>93.273301555013646</c:v>
                </c:pt>
                <c:pt idx="22">
                  <c:v>87.34982343116036</c:v>
                </c:pt>
                <c:pt idx="23">
                  <c:v>87.32696692478676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'31 MAR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'31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MAR 23 '!$I$9:$I$32</c:f>
              <c:numCache>
                <c:formatCode>0.00</c:formatCode>
                <c:ptCount val="24"/>
                <c:pt idx="0">
                  <c:v>11.298026352055237</c:v>
                </c:pt>
                <c:pt idx="1">
                  <c:v>11.002389743977593</c:v>
                </c:pt>
                <c:pt idx="2">
                  <c:v>10.735632967841431</c:v>
                </c:pt>
                <c:pt idx="3">
                  <c:v>9.4915304467354158</c:v>
                </c:pt>
                <c:pt idx="4">
                  <c:v>9.5861489546993166</c:v>
                </c:pt>
                <c:pt idx="5">
                  <c:v>9.4493511216910999</c:v>
                </c:pt>
                <c:pt idx="6">
                  <c:v>9.3296530710472236</c:v>
                </c:pt>
                <c:pt idx="7">
                  <c:v>10.081281612704307</c:v>
                </c:pt>
                <c:pt idx="8">
                  <c:v>10.352217898161276</c:v>
                </c:pt>
                <c:pt idx="9">
                  <c:v>10.809352060714351</c:v>
                </c:pt>
                <c:pt idx="10">
                  <c:v>11.167307829284729</c:v>
                </c:pt>
                <c:pt idx="11">
                  <c:v>11.230387112066657</c:v>
                </c:pt>
                <c:pt idx="12">
                  <c:v>11.057869093375549</c:v>
                </c:pt>
                <c:pt idx="13">
                  <c:v>10.945390419397389</c:v>
                </c:pt>
                <c:pt idx="14">
                  <c:v>11.50854404477993</c:v>
                </c:pt>
                <c:pt idx="15">
                  <c:v>12.249916560910568</c:v>
                </c:pt>
                <c:pt idx="16">
                  <c:v>11.733501672290307</c:v>
                </c:pt>
                <c:pt idx="17">
                  <c:v>11.85643538787023</c:v>
                </c:pt>
                <c:pt idx="18">
                  <c:v>12.961046255783723</c:v>
                </c:pt>
                <c:pt idx="19">
                  <c:v>12.932547414374634</c:v>
                </c:pt>
                <c:pt idx="20">
                  <c:v>12.927987600239002</c:v>
                </c:pt>
                <c:pt idx="21">
                  <c:v>13.019943877969391</c:v>
                </c:pt>
                <c:pt idx="22">
                  <c:v>12.470486963617342</c:v>
                </c:pt>
                <c:pt idx="23">
                  <c:v>12.101143702256801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'31 MAR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'31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MAR 23 '!$AD$9:$AD$32</c:f>
              <c:numCache>
                <c:formatCode>0.00</c:formatCode>
                <c:ptCount val="24"/>
                <c:pt idx="0">
                  <c:v>72.27</c:v>
                </c:pt>
                <c:pt idx="1">
                  <c:v>72.44</c:v>
                </c:pt>
                <c:pt idx="2">
                  <c:v>71.930000000000007</c:v>
                </c:pt>
                <c:pt idx="3">
                  <c:v>72.239999999999995</c:v>
                </c:pt>
                <c:pt idx="4">
                  <c:v>71.53</c:v>
                </c:pt>
                <c:pt idx="5">
                  <c:v>72.31</c:v>
                </c:pt>
                <c:pt idx="6">
                  <c:v>74.14</c:v>
                </c:pt>
                <c:pt idx="7">
                  <c:v>75.199999999999989</c:v>
                </c:pt>
                <c:pt idx="8">
                  <c:v>76.7</c:v>
                </c:pt>
                <c:pt idx="9">
                  <c:v>80.75</c:v>
                </c:pt>
                <c:pt idx="10">
                  <c:v>79.59</c:v>
                </c:pt>
                <c:pt idx="11">
                  <c:v>80.680000000000007</c:v>
                </c:pt>
                <c:pt idx="12">
                  <c:v>78.899999999999991</c:v>
                </c:pt>
                <c:pt idx="13">
                  <c:v>76.510000000000005</c:v>
                </c:pt>
                <c:pt idx="14">
                  <c:v>80.58</c:v>
                </c:pt>
                <c:pt idx="15">
                  <c:v>74.08</c:v>
                </c:pt>
                <c:pt idx="16">
                  <c:v>71.98</c:v>
                </c:pt>
                <c:pt idx="17">
                  <c:v>69.489999999999995</c:v>
                </c:pt>
                <c:pt idx="18">
                  <c:v>71.23</c:v>
                </c:pt>
                <c:pt idx="19">
                  <c:v>71.06</c:v>
                </c:pt>
                <c:pt idx="20">
                  <c:v>69.23</c:v>
                </c:pt>
                <c:pt idx="21">
                  <c:v>69.77</c:v>
                </c:pt>
                <c:pt idx="22">
                  <c:v>72.94</c:v>
                </c:pt>
                <c:pt idx="23">
                  <c:v>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'31 MAR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'31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'31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'31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'31 MAR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'31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'31 MAR 23 '!$AJ$9:$AJ$32</c:f>
              <c:numCache>
                <c:formatCode>0.00</c:formatCode>
                <c:ptCount val="24"/>
                <c:pt idx="0">
                  <c:v>196.70408627943223</c:v>
                </c:pt>
                <c:pt idx="1">
                  <c:v>188.61561075199072</c:v>
                </c:pt>
                <c:pt idx="2">
                  <c:v>183.55577176196095</c:v>
                </c:pt>
                <c:pt idx="3">
                  <c:v>151.67357188111419</c:v>
                </c:pt>
                <c:pt idx="4">
                  <c:v>155.12565304908276</c:v>
                </c:pt>
                <c:pt idx="5">
                  <c:v>149.10652986257753</c:v>
                </c:pt>
                <c:pt idx="6">
                  <c:v>158.76526684229066</c:v>
                </c:pt>
                <c:pt idx="7">
                  <c:v>179.4810419774636</c:v>
                </c:pt>
                <c:pt idx="8">
                  <c:v>187.19425407906641</c:v>
                </c:pt>
                <c:pt idx="9">
                  <c:v>196.37121504814297</c:v>
                </c:pt>
                <c:pt idx="10">
                  <c:v>202.75905559844117</c:v>
                </c:pt>
                <c:pt idx="11">
                  <c:v>201.40432145076747</c:v>
                </c:pt>
                <c:pt idx="12">
                  <c:v>194.31705578913591</c:v>
                </c:pt>
                <c:pt idx="13">
                  <c:v>196.68057139762468</c:v>
                </c:pt>
                <c:pt idx="14">
                  <c:v>205.66651464221061</c:v>
                </c:pt>
                <c:pt idx="15">
                  <c:v>209.24160075502732</c:v>
                </c:pt>
                <c:pt idx="16">
                  <c:v>206.52476262344041</c:v>
                </c:pt>
                <c:pt idx="17">
                  <c:v>209.36727248214308</c:v>
                </c:pt>
                <c:pt idx="18">
                  <c:v>223.40110842871243</c:v>
                </c:pt>
                <c:pt idx="19">
                  <c:v>229.01141626223588</c:v>
                </c:pt>
                <c:pt idx="20">
                  <c:v>224.87035223033814</c:v>
                </c:pt>
                <c:pt idx="21">
                  <c:v>225.74675456701689</c:v>
                </c:pt>
                <c:pt idx="22">
                  <c:v>217.75968960522226</c:v>
                </c:pt>
                <c:pt idx="23">
                  <c:v>208.43188937295642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'31 MAR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'31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'31 MAR 23 '!$AL$9:$AL$32</c:f>
              <c:numCache>
                <c:formatCode>0.00</c:formatCode>
                <c:ptCount val="24"/>
                <c:pt idx="0">
                  <c:v>84.397887368512542</c:v>
                </c:pt>
                <c:pt idx="1">
                  <c:v>85.001999504031716</c:v>
                </c:pt>
                <c:pt idx="2">
                  <c:v>83.308595270197657</c:v>
                </c:pt>
                <c:pt idx="3">
                  <c:v>83.694897672150404</c:v>
                </c:pt>
                <c:pt idx="4">
                  <c:v>82.638197996217897</c:v>
                </c:pt>
                <c:pt idx="5">
                  <c:v>85.194119015731346</c:v>
                </c:pt>
                <c:pt idx="6">
                  <c:v>72.505080086662119</c:v>
                </c:pt>
                <c:pt idx="7">
                  <c:v>70.817676409832075</c:v>
                </c:pt>
                <c:pt idx="8">
                  <c:v>69.963528022772309</c:v>
                </c:pt>
                <c:pt idx="9">
                  <c:v>72.359432891142703</c:v>
                </c:pt>
                <c:pt idx="10">
                  <c:v>75.033636572274119</c:v>
                </c:pt>
                <c:pt idx="11">
                  <c:v>77.985291437165912</c:v>
                </c:pt>
                <c:pt idx="12">
                  <c:v>80.705075117488562</c:v>
                </c:pt>
                <c:pt idx="13">
                  <c:v>75.494038182977974</c:v>
                </c:pt>
                <c:pt idx="14">
                  <c:v>80.764941313009459</c:v>
                </c:pt>
                <c:pt idx="15">
                  <c:v>95.958482684062091</c:v>
                </c:pt>
                <c:pt idx="16">
                  <c:v>85.601735704269302</c:v>
                </c:pt>
                <c:pt idx="17">
                  <c:v>80.196292129986716</c:v>
                </c:pt>
                <c:pt idx="18">
                  <c:v>94.127845315503833</c:v>
                </c:pt>
                <c:pt idx="19">
                  <c:v>87.796036323389472</c:v>
                </c:pt>
                <c:pt idx="20">
                  <c:v>91.821660169422827</c:v>
                </c:pt>
                <c:pt idx="21">
                  <c:v>93.273301555013646</c:v>
                </c:pt>
                <c:pt idx="22">
                  <c:v>87.34982343116036</c:v>
                </c:pt>
                <c:pt idx="23">
                  <c:v>87.32696692478676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Brouillon%20rap%20Journalier\03%20Brouillon%20rap%20Journalier%20de%20MARS%202023.xlsm" TargetMode="External"/><Relationship Id="rId1" Type="http://schemas.openxmlformats.org/officeDocument/2006/relationships/externalLinkPath" Target="/RELEVES_DISPATCHING/RELEVE_2023/RELEVES%20DES%20BILANS%20JOURNALIERS/Brouillon%20rap%20Journalier/03%20Brouillon%20rap%20Journalier%20de%20MARS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 MAR 2023"/>
      <sheetName val="02 MAR 2023"/>
      <sheetName val="03 MAR 2023"/>
      <sheetName val="04  MAR 2023"/>
      <sheetName val="05  MAR 2023"/>
      <sheetName val="06 MAR 2023 "/>
      <sheetName val="07 MAR 2023"/>
      <sheetName val="08 MAR 2023"/>
      <sheetName val="09   MAR 2023"/>
      <sheetName val="10   MAR 2023"/>
      <sheetName val="11 MAR 2023"/>
      <sheetName val="12  MAR 2023"/>
      <sheetName val="13   MAR 2023"/>
      <sheetName val="14 MAR 2023"/>
      <sheetName val="15 MAR 2023"/>
      <sheetName val="16 MAR 2023"/>
      <sheetName val="17 MAR 2023"/>
      <sheetName val="18  MAR 2023 "/>
      <sheetName val="19  MAR 2023"/>
      <sheetName val="20 MAR 2023"/>
      <sheetName val="21 MAR 2023"/>
      <sheetName val="22  MAR 2023"/>
      <sheetName val="23 MAR 2023"/>
      <sheetName val="24  MAR 2023"/>
      <sheetName val="25 MAR 2022"/>
      <sheetName val="26  MAR 2023"/>
      <sheetName val="27 MARS 2023 "/>
      <sheetName val="28  MAR 2023"/>
      <sheetName val="29  MAR 2023 "/>
      <sheetName val="30  MAR 2023  "/>
      <sheetName val="31  MAR 2023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4">
          <cell r="G14">
            <v>417</v>
          </cell>
        </row>
        <row r="15">
          <cell r="G15">
            <v>24.18</v>
          </cell>
          <cell r="H15">
            <v>89.666666666673507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5" zoomScale="85" zoomScaleNormal="85" zoomScaleSheetLayoutView="85" workbookViewId="0">
      <selection activeCell="J38" sqref="J38:K38 J39 L3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0" t="s">
        <v>102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45016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90</v>
      </c>
      <c r="AG4" s="209"/>
      <c r="AH4" s="209"/>
      <c r="AI4" s="209"/>
      <c r="AJ4" s="187" t="s">
        <v>103</v>
      </c>
      <c r="AK4" s="188"/>
      <c r="AL4" s="187" t="s">
        <v>104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91</v>
      </c>
      <c r="S6" s="194"/>
      <c r="T6" s="194"/>
      <c r="U6" s="194"/>
      <c r="V6" s="194"/>
      <c r="W6" s="194"/>
      <c r="X6" s="194"/>
      <c r="Y6" s="194"/>
      <c r="Z6" s="193" t="s">
        <v>92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89</v>
      </c>
      <c r="Y7" s="160"/>
      <c r="Z7" s="144" t="s">
        <v>3</v>
      </c>
      <c r="AA7" s="158"/>
      <c r="AB7" s="158"/>
      <c r="AC7" s="145"/>
      <c r="AD7" s="150" t="s">
        <v>89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72.38</v>
      </c>
      <c r="C9" s="51">
        <f t="shared" ref="C9:C32" si="0">AK9-AE9</f>
        <v>36.086275714018065</v>
      </c>
      <c r="D9" s="52">
        <f t="shared" ref="D9:D32" si="1">AM9-Y9</f>
        <v>54.701153958589003</v>
      </c>
      <c r="E9" s="59">
        <f t="shared" ref="E9:E32" si="2">(AG9+AI9)-Q9</f>
        <v>-18.407429672607083</v>
      </c>
      <c r="F9" s="76">
        <v>220.13</v>
      </c>
      <c r="G9" s="52">
        <f t="shared" ref="G9:G32" si="3">AJ9-AD9</f>
        <v>124.43408627943224</v>
      </c>
      <c r="H9" s="52">
        <f t="shared" ref="H9:H32" si="4">AL9-X9</f>
        <v>84.397887368512542</v>
      </c>
      <c r="I9" s="53">
        <f t="shared" ref="I9:I32" si="5">(AH9+AF9)-P9</f>
        <v>11.298026352055237</v>
      </c>
      <c r="J9" s="58">
        <v>0</v>
      </c>
      <c r="K9" s="84">
        <v>24.05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24.05</v>
      </c>
      <c r="R9" s="91">
        <v>0</v>
      </c>
      <c r="S9" s="84">
        <v>0</v>
      </c>
      <c r="T9" s="84">
        <v>0</v>
      </c>
      <c r="U9" s="84">
        <v>28.6</v>
      </c>
      <c r="V9" s="68">
        <v>0</v>
      </c>
      <c r="W9" s="90">
        <v>63.44</v>
      </c>
      <c r="X9" s="94">
        <f>R9+T9+V9</f>
        <v>0</v>
      </c>
      <c r="Y9" s="95">
        <f>S9+U9+W9</f>
        <v>92.039999999999992</v>
      </c>
      <c r="Z9" s="91">
        <v>0</v>
      </c>
      <c r="AA9" s="84">
        <v>0</v>
      </c>
      <c r="AB9" s="84">
        <v>72.27</v>
      </c>
      <c r="AC9" s="84">
        <v>0</v>
      </c>
      <c r="AD9" s="96">
        <f>Z9+AB9</f>
        <v>72.27</v>
      </c>
      <c r="AE9" s="52">
        <f>AA9+AC9</f>
        <v>0</v>
      </c>
      <c r="AF9" s="116">
        <v>0.19407728494623649</v>
      </c>
      <c r="AG9" s="117">
        <v>0.37518817204301075</v>
      </c>
      <c r="AH9" s="54">
        <f t="shared" ref="AH9:AH32" si="6">(F9+P9+X9+AD9)-(AJ9+AL9+AF9)</f>
        <v>11.103949067108999</v>
      </c>
      <c r="AI9" s="63">
        <f t="shared" ref="AI9:AI32" si="7">(B9+Q9+Y9+AE9)-(AM9+AK9+AG9)</f>
        <v>5.2673821553499067</v>
      </c>
      <c r="AJ9" s="64">
        <v>196.70408627943223</v>
      </c>
      <c r="AK9" s="61">
        <v>36.086275714018065</v>
      </c>
      <c r="AL9" s="66">
        <v>84.397887368512542</v>
      </c>
      <c r="AM9" s="61">
        <v>146.741153958589</v>
      </c>
      <c r="AS9" s="121"/>
      <c r="BA9" s="42"/>
      <c r="BB9" s="42"/>
    </row>
    <row r="10" spans="1:54" ht="15.75" x14ac:dyDescent="0.25">
      <c r="A10" s="25">
        <v>2</v>
      </c>
      <c r="B10" s="69">
        <v>61.070000000000007</v>
      </c>
      <c r="C10" s="51">
        <f t="shared" si="0"/>
        <v>36.275792659733661</v>
      </c>
      <c r="D10" s="52">
        <f t="shared" si="1"/>
        <v>43.50903191716813</v>
      </c>
      <c r="E10" s="59">
        <f t="shared" si="2"/>
        <v>-18.714824576901794</v>
      </c>
      <c r="F10" s="68">
        <v>212.18</v>
      </c>
      <c r="G10" s="52">
        <f t="shared" si="3"/>
        <v>116.17561075199072</v>
      </c>
      <c r="H10" s="52">
        <f t="shared" si="4"/>
        <v>85.001999504031716</v>
      </c>
      <c r="I10" s="53">
        <f t="shared" si="5"/>
        <v>11.002389743977593</v>
      </c>
      <c r="J10" s="58">
        <v>0</v>
      </c>
      <c r="K10" s="81">
        <v>24.05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24.05</v>
      </c>
      <c r="R10" s="91">
        <v>0</v>
      </c>
      <c r="S10" s="84">
        <v>0</v>
      </c>
      <c r="T10" s="84">
        <v>0</v>
      </c>
      <c r="U10" s="84">
        <v>28.97</v>
      </c>
      <c r="V10" s="84">
        <v>0</v>
      </c>
      <c r="W10" s="84">
        <v>63.4</v>
      </c>
      <c r="X10" s="94">
        <f t="shared" ref="X10:X32" si="10">R10+T10+V10</f>
        <v>0</v>
      </c>
      <c r="Y10" s="95">
        <f t="shared" ref="Y10:Y32" si="11">S10+U10+W10</f>
        <v>92.37</v>
      </c>
      <c r="Z10" s="91">
        <v>0</v>
      </c>
      <c r="AA10" s="84">
        <v>0</v>
      </c>
      <c r="AB10" s="84">
        <v>72.44</v>
      </c>
      <c r="AC10" s="84">
        <v>0</v>
      </c>
      <c r="AD10" s="96">
        <f t="shared" ref="AD10:AD32" si="12">Z10+AB10</f>
        <v>72.44</v>
      </c>
      <c r="AE10" s="52">
        <f t="shared" ref="AE10:AE32" si="13">AA10+AC10</f>
        <v>0</v>
      </c>
      <c r="AF10" s="118">
        <v>0.19407728494623649</v>
      </c>
      <c r="AG10" s="117">
        <v>0.37518817204301075</v>
      </c>
      <c r="AH10" s="54">
        <f t="shared" si="6"/>
        <v>10.808312459031356</v>
      </c>
      <c r="AI10" s="63">
        <f t="shared" si="7"/>
        <v>4.9599872510551961</v>
      </c>
      <c r="AJ10" s="64">
        <v>188.61561075199072</v>
      </c>
      <c r="AK10" s="61">
        <v>36.275792659733661</v>
      </c>
      <c r="AL10" s="66">
        <v>85.001999504031716</v>
      </c>
      <c r="AM10" s="61">
        <v>135.87903191716813</v>
      </c>
      <c r="AS10" s="121"/>
      <c r="BA10" s="42"/>
      <c r="BB10" s="42"/>
    </row>
    <row r="11" spans="1:54" ht="15" customHeight="1" x14ac:dyDescent="0.25">
      <c r="A11" s="25">
        <v>3</v>
      </c>
      <c r="B11" s="69">
        <v>64.95</v>
      </c>
      <c r="C11" s="51">
        <f t="shared" si="0"/>
        <v>34.007837952372576</v>
      </c>
      <c r="D11" s="52">
        <f t="shared" si="1"/>
        <v>49.5368848936711</v>
      </c>
      <c r="E11" s="59">
        <f t="shared" si="2"/>
        <v>-18.59472284604367</v>
      </c>
      <c r="F11" s="68">
        <v>205.67</v>
      </c>
      <c r="G11" s="52">
        <f t="shared" si="3"/>
        <v>111.62577176196095</v>
      </c>
      <c r="H11" s="52">
        <f t="shared" si="4"/>
        <v>83.308595270197657</v>
      </c>
      <c r="I11" s="53">
        <f t="shared" si="5"/>
        <v>10.735632967841431</v>
      </c>
      <c r="J11" s="58">
        <v>0</v>
      </c>
      <c r="K11" s="81">
        <v>24.05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24.05</v>
      </c>
      <c r="R11" s="91">
        <v>0</v>
      </c>
      <c r="S11" s="84">
        <v>0</v>
      </c>
      <c r="T11" s="84">
        <v>0</v>
      </c>
      <c r="U11" s="84">
        <v>29.58</v>
      </c>
      <c r="V11" s="84">
        <v>0</v>
      </c>
      <c r="W11" s="84">
        <v>63.2</v>
      </c>
      <c r="X11" s="94">
        <f t="shared" si="10"/>
        <v>0</v>
      </c>
      <c r="Y11" s="95">
        <f t="shared" si="11"/>
        <v>92.78</v>
      </c>
      <c r="Z11" s="91">
        <v>0</v>
      </c>
      <c r="AA11" s="84">
        <v>0</v>
      </c>
      <c r="AB11" s="84">
        <v>71.930000000000007</v>
      </c>
      <c r="AC11" s="84">
        <v>0</v>
      </c>
      <c r="AD11" s="96">
        <f t="shared" si="12"/>
        <v>71.930000000000007</v>
      </c>
      <c r="AE11" s="52">
        <f t="shared" si="13"/>
        <v>0</v>
      </c>
      <c r="AF11" s="118">
        <v>0.19407728494623649</v>
      </c>
      <c r="AG11" s="117">
        <v>0.37518817204301075</v>
      </c>
      <c r="AH11" s="54">
        <f t="shared" si="6"/>
        <v>10.541555682895194</v>
      </c>
      <c r="AI11" s="63">
        <f t="shared" si="7"/>
        <v>5.0800889819133204</v>
      </c>
      <c r="AJ11" s="64">
        <v>183.55577176196095</v>
      </c>
      <c r="AK11" s="61">
        <v>34.007837952372576</v>
      </c>
      <c r="AL11" s="66">
        <v>83.308595270197657</v>
      </c>
      <c r="AM11" s="61">
        <v>142.3168848936711</v>
      </c>
      <c r="AS11" s="121"/>
      <c r="BA11" s="42"/>
      <c r="BB11" s="42"/>
    </row>
    <row r="12" spans="1:54" ht="15" customHeight="1" x14ac:dyDescent="0.25">
      <c r="A12" s="25">
        <v>4</v>
      </c>
      <c r="B12" s="69">
        <v>56.930000000000007</v>
      </c>
      <c r="C12" s="51">
        <f t="shared" si="0"/>
        <v>26.060950634479617</v>
      </c>
      <c r="D12" s="52">
        <f t="shared" si="1"/>
        <v>49.703134903700459</v>
      </c>
      <c r="E12" s="59">
        <f t="shared" si="2"/>
        <v>-18.834085538180052</v>
      </c>
      <c r="F12" s="68">
        <v>172.62</v>
      </c>
      <c r="G12" s="52">
        <f t="shared" si="3"/>
        <v>79.43357188111419</v>
      </c>
      <c r="H12" s="52">
        <f t="shared" si="4"/>
        <v>83.694897672150404</v>
      </c>
      <c r="I12" s="53">
        <f t="shared" si="5"/>
        <v>9.4915304467354158</v>
      </c>
      <c r="J12" s="58">
        <v>0</v>
      </c>
      <c r="K12" s="81">
        <v>24.05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24.05</v>
      </c>
      <c r="R12" s="91">
        <v>0</v>
      </c>
      <c r="S12" s="84">
        <v>0</v>
      </c>
      <c r="T12" s="84">
        <v>0</v>
      </c>
      <c r="U12" s="84">
        <v>28.58</v>
      </c>
      <c r="V12" s="84">
        <v>0</v>
      </c>
      <c r="W12" s="84">
        <v>63.67</v>
      </c>
      <c r="X12" s="94">
        <f t="shared" si="10"/>
        <v>0</v>
      </c>
      <c r="Y12" s="95">
        <f t="shared" si="11"/>
        <v>92.25</v>
      </c>
      <c r="Z12" s="91">
        <v>0</v>
      </c>
      <c r="AA12" s="84">
        <v>0</v>
      </c>
      <c r="AB12" s="84">
        <v>72.239999999999995</v>
      </c>
      <c r="AC12" s="84">
        <v>0</v>
      </c>
      <c r="AD12" s="96">
        <f t="shared" si="12"/>
        <v>72.239999999999995</v>
      </c>
      <c r="AE12" s="52">
        <f t="shared" si="13"/>
        <v>0</v>
      </c>
      <c r="AF12" s="118">
        <v>0.19407728494623649</v>
      </c>
      <c r="AG12" s="117">
        <v>0.37518817204301075</v>
      </c>
      <c r="AH12" s="54">
        <f t="shared" si="6"/>
        <v>9.2974531617891785</v>
      </c>
      <c r="AI12" s="63">
        <f t="shared" si="7"/>
        <v>4.8407262897769385</v>
      </c>
      <c r="AJ12" s="64">
        <v>151.67357188111419</v>
      </c>
      <c r="AK12" s="61">
        <v>26.060950634479617</v>
      </c>
      <c r="AL12" s="66">
        <v>83.694897672150404</v>
      </c>
      <c r="AM12" s="61">
        <v>141.95313490370046</v>
      </c>
      <c r="AS12" s="121"/>
      <c r="BA12" s="42"/>
      <c r="BB12" s="42"/>
    </row>
    <row r="13" spans="1:54" ht="15.75" x14ac:dyDescent="0.25">
      <c r="A13" s="25">
        <v>5</v>
      </c>
      <c r="B13" s="69">
        <v>51.83</v>
      </c>
      <c r="C13" s="51">
        <f t="shared" si="0"/>
        <v>28.260770168817476</v>
      </c>
      <c r="D13" s="52">
        <f t="shared" si="1"/>
        <v>42.543291790694042</v>
      </c>
      <c r="E13" s="59">
        <f t="shared" si="2"/>
        <v>-18.974061959511534</v>
      </c>
      <c r="F13" s="68">
        <v>175.82</v>
      </c>
      <c r="G13" s="52">
        <f t="shared" si="3"/>
        <v>83.595653049082756</v>
      </c>
      <c r="H13" s="52">
        <f t="shared" si="4"/>
        <v>82.638197996217897</v>
      </c>
      <c r="I13" s="53">
        <f t="shared" si="5"/>
        <v>9.5861489546993166</v>
      </c>
      <c r="J13" s="58">
        <v>0</v>
      </c>
      <c r="K13" s="81">
        <v>24.05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24.05</v>
      </c>
      <c r="R13" s="91">
        <v>0</v>
      </c>
      <c r="S13" s="84">
        <v>0</v>
      </c>
      <c r="T13" s="84">
        <v>0</v>
      </c>
      <c r="U13" s="84">
        <v>28.84</v>
      </c>
      <c r="V13" s="84">
        <v>0</v>
      </c>
      <c r="W13" s="84">
        <v>63.51</v>
      </c>
      <c r="X13" s="94">
        <f t="shared" si="10"/>
        <v>0</v>
      </c>
      <c r="Y13" s="95">
        <f t="shared" si="11"/>
        <v>92.35</v>
      </c>
      <c r="Z13" s="91">
        <v>0</v>
      </c>
      <c r="AA13" s="84">
        <v>0</v>
      </c>
      <c r="AB13" s="84">
        <v>71.53</v>
      </c>
      <c r="AC13" s="84">
        <v>0</v>
      </c>
      <c r="AD13" s="96">
        <f t="shared" si="12"/>
        <v>71.53</v>
      </c>
      <c r="AE13" s="52">
        <f t="shared" si="13"/>
        <v>0</v>
      </c>
      <c r="AF13" s="118">
        <v>0.19407728494623649</v>
      </c>
      <c r="AG13" s="117">
        <v>0.37518817204301075</v>
      </c>
      <c r="AH13" s="54">
        <f t="shared" si="6"/>
        <v>9.3920716697530793</v>
      </c>
      <c r="AI13" s="63">
        <f t="shared" si="7"/>
        <v>4.7007498684454561</v>
      </c>
      <c r="AJ13" s="64">
        <v>155.12565304908276</v>
      </c>
      <c r="AK13" s="61">
        <v>28.260770168817476</v>
      </c>
      <c r="AL13" s="66">
        <v>82.638197996217897</v>
      </c>
      <c r="AM13" s="61">
        <v>134.89329179069404</v>
      </c>
      <c r="AS13" s="121"/>
      <c r="BA13" s="42"/>
      <c r="BB13" s="42"/>
    </row>
    <row r="14" spans="1:54" ht="15.75" customHeight="1" x14ac:dyDescent="0.25">
      <c r="A14" s="25">
        <v>6</v>
      </c>
      <c r="B14" s="69">
        <v>52.41</v>
      </c>
      <c r="C14" s="51">
        <f t="shared" si="0"/>
        <v>30.685684991386797</v>
      </c>
      <c r="D14" s="52">
        <f t="shared" si="1"/>
        <v>40.674581075101088</v>
      </c>
      <c r="E14" s="59">
        <f t="shared" si="2"/>
        <v>-18.950266066487917</v>
      </c>
      <c r="F14" s="68">
        <v>171.1</v>
      </c>
      <c r="G14" s="52">
        <f t="shared" si="3"/>
        <v>76.796529862577529</v>
      </c>
      <c r="H14" s="52">
        <f t="shared" si="4"/>
        <v>84.854119015731342</v>
      </c>
      <c r="I14" s="53">
        <f t="shared" si="5"/>
        <v>9.4493511216910999</v>
      </c>
      <c r="J14" s="58">
        <v>0</v>
      </c>
      <c r="K14" s="81">
        <v>24.05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24.05</v>
      </c>
      <c r="R14" s="91">
        <v>0.33999999999999997</v>
      </c>
      <c r="S14" s="84">
        <v>0</v>
      </c>
      <c r="T14" s="84">
        <v>0</v>
      </c>
      <c r="U14" s="84">
        <v>29.38</v>
      </c>
      <c r="V14" s="84">
        <v>0</v>
      </c>
      <c r="W14" s="84">
        <v>63.24</v>
      </c>
      <c r="X14" s="94">
        <f t="shared" si="10"/>
        <v>0.33999999999999997</v>
      </c>
      <c r="Y14" s="95">
        <f t="shared" si="11"/>
        <v>92.62</v>
      </c>
      <c r="Z14" s="91">
        <v>0</v>
      </c>
      <c r="AA14" s="84">
        <v>0</v>
      </c>
      <c r="AB14" s="84">
        <v>72.31</v>
      </c>
      <c r="AC14" s="84">
        <v>0</v>
      </c>
      <c r="AD14" s="96">
        <f t="shared" si="12"/>
        <v>72.31</v>
      </c>
      <c r="AE14" s="52">
        <f t="shared" si="13"/>
        <v>0</v>
      </c>
      <c r="AF14" s="118">
        <v>0.19407728494623649</v>
      </c>
      <c r="AG14" s="117">
        <v>0.37518817204301075</v>
      </c>
      <c r="AH14" s="54">
        <f t="shared" si="6"/>
        <v>9.2552738367448626</v>
      </c>
      <c r="AI14" s="63">
        <f t="shared" si="7"/>
        <v>4.7245457614690736</v>
      </c>
      <c r="AJ14" s="64">
        <v>149.10652986257753</v>
      </c>
      <c r="AK14" s="61">
        <v>30.685684991386797</v>
      </c>
      <c r="AL14" s="66">
        <v>85.194119015731346</v>
      </c>
      <c r="AM14" s="61">
        <v>133.29458107510109</v>
      </c>
      <c r="AS14" s="121"/>
      <c r="BA14" s="42"/>
      <c r="BB14" s="42"/>
    </row>
    <row r="15" spans="1:54" ht="15.75" x14ac:dyDescent="0.25">
      <c r="A15" s="25">
        <v>7</v>
      </c>
      <c r="B15" s="69">
        <v>26.68</v>
      </c>
      <c r="C15" s="51">
        <f t="shared" si="0"/>
        <v>19.338757665604213</v>
      </c>
      <c r="D15" s="52">
        <f t="shared" si="1"/>
        <v>27.225329417074036</v>
      </c>
      <c r="E15" s="59">
        <f t="shared" si="2"/>
        <v>-19.884087082678267</v>
      </c>
      <c r="F15" s="68">
        <v>163.47</v>
      </c>
      <c r="G15" s="52">
        <f t="shared" si="3"/>
        <v>84.625266842290657</v>
      </c>
      <c r="H15" s="52">
        <f t="shared" si="4"/>
        <v>69.515080086662124</v>
      </c>
      <c r="I15" s="53">
        <f t="shared" si="5"/>
        <v>9.3296530710472236</v>
      </c>
      <c r="J15" s="58">
        <v>0</v>
      </c>
      <c r="K15" s="81">
        <v>24.13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24.13</v>
      </c>
      <c r="R15" s="91">
        <v>2.99</v>
      </c>
      <c r="S15" s="84">
        <v>0</v>
      </c>
      <c r="T15" s="84">
        <v>0</v>
      </c>
      <c r="U15" s="84">
        <v>22.56</v>
      </c>
      <c r="V15" s="84">
        <v>0</v>
      </c>
      <c r="W15" s="84">
        <v>65.209999999999994</v>
      </c>
      <c r="X15" s="94">
        <f t="shared" si="10"/>
        <v>2.99</v>
      </c>
      <c r="Y15" s="95">
        <f t="shared" si="11"/>
        <v>87.77</v>
      </c>
      <c r="Z15" s="91">
        <v>1.1000000000000001</v>
      </c>
      <c r="AA15" s="84">
        <v>0</v>
      </c>
      <c r="AB15" s="84">
        <v>73.040000000000006</v>
      </c>
      <c r="AC15" s="84">
        <v>0</v>
      </c>
      <c r="AD15" s="96">
        <f t="shared" si="12"/>
        <v>74.14</v>
      </c>
      <c r="AE15" s="52">
        <f t="shared" si="13"/>
        <v>0</v>
      </c>
      <c r="AF15" s="118">
        <v>0.19407728494623649</v>
      </c>
      <c r="AG15" s="117">
        <v>0.37518817204301075</v>
      </c>
      <c r="AH15" s="54">
        <f t="shared" si="6"/>
        <v>9.1355757861009863</v>
      </c>
      <c r="AI15" s="63">
        <f t="shared" si="7"/>
        <v>3.8707247452787215</v>
      </c>
      <c r="AJ15" s="64">
        <v>158.76526684229066</v>
      </c>
      <c r="AK15" s="61">
        <v>19.338757665604213</v>
      </c>
      <c r="AL15" s="66">
        <v>72.505080086662119</v>
      </c>
      <c r="AM15" s="61">
        <v>114.99532941707403</v>
      </c>
      <c r="AS15" s="121"/>
      <c r="BA15" s="42"/>
      <c r="BB15" s="42"/>
    </row>
    <row r="16" spans="1:54" ht="15.75" x14ac:dyDescent="0.25">
      <c r="A16" s="25">
        <v>8</v>
      </c>
      <c r="B16" s="69">
        <v>34.14</v>
      </c>
      <c r="C16" s="51">
        <f t="shared" si="0"/>
        <v>19.148946516455705</v>
      </c>
      <c r="D16" s="52">
        <f t="shared" si="1"/>
        <v>34.548177714563963</v>
      </c>
      <c r="E16" s="59">
        <f t="shared" si="2"/>
        <v>-19.557124231019689</v>
      </c>
      <c r="F16" s="68">
        <v>174.69</v>
      </c>
      <c r="G16" s="52">
        <f t="shared" si="3"/>
        <v>104.28104197746362</v>
      </c>
      <c r="H16" s="52">
        <f t="shared" si="4"/>
        <v>60.327676409832073</v>
      </c>
      <c r="I16" s="53">
        <f t="shared" si="5"/>
        <v>10.081281612704307</v>
      </c>
      <c r="J16" s="58">
        <v>0</v>
      </c>
      <c r="K16" s="81">
        <v>24.13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24.13</v>
      </c>
      <c r="R16" s="91">
        <v>10.49</v>
      </c>
      <c r="S16" s="84">
        <v>0</v>
      </c>
      <c r="T16" s="84">
        <v>0</v>
      </c>
      <c r="U16" s="84">
        <v>27.48</v>
      </c>
      <c r="V16" s="84">
        <v>0</v>
      </c>
      <c r="W16" s="84">
        <v>64.510000000000005</v>
      </c>
      <c r="X16" s="94">
        <f t="shared" si="10"/>
        <v>10.49</v>
      </c>
      <c r="Y16" s="95">
        <f t="shared" si="11"/>
        <v>91.990000000000009</v>
      </c>
      <c r="Z16" s="91">
        <v>4.0999999999999996</v>
      </c>
      <c r="AA16" s="84">
        <v>0</v>
      </c>
      <c r="AB16" s="84">
        <v>71.099999999999994</v>
      </c>
      <c r="AC16" s="84">
        <v>0</v>
      </c>
      <c r="AD16" s="96">
        <f t="shared" si="12"/>
        <v>75.199999999999989</v>
      </c>
      <c r="AE16" s="52">
        <f t="shared" si="13"/>
        <v>0</v>
      </c>
      <c r="AF16" s="118">
        <v>0.19407728494623649</v>
      </c>
      <c r="AG16" s="117">
        <v>0.37518817204301075</v>
      </c>
      <c r="AH16" s="54">
        <f t="shared" si="6"/>
        <v>9.8872043277580701</v>
      </c>
      <c r="AI16" s="63">
        <f t="shared" si="7"/>
        <v>4.1976875969372998</v>
      </c>
      <c r="AJ16" s="64">
        <v>179.4810419774636</v>
      </c>
      <c r="AK16" s="61">
        <v>19.148946516455705</v>
      </c>
      <c r="AL16" s="66">
        <v>70.817676409832075</v>
      </c>
      <c r="AM16" s="61">
        <v>126.53817771456397</v>
      </c>
      <c r="AS16" s="121"/>
      <c r="BA16" s="42"/>
      <c r="BB16" s="42"/>
    </row>
    <row r="17" spans="1:54" ht="15.75" x14ac:dyDescent="0.25">
      <c r="A17" s="25">
        <v>9</v>
      </c>
      <c r="B17" s="69">
        <v>46.71</v>
      </c>
      <c r="C17" s="51">
        <f t="shared" si="0"/>
        <v>19.249912801917066</v>
      </c>
      <c r="D17" s="52">
        <f t="shared" si="1"/>
        <v>46.637327215114325</v>
      </c>
      <c r="E17" s="59">
        <f t="shared" si="2"/>
        <v>-19.177240017031412</v>
      </c>
      <c r="F17" s="68">
        <v>176.28</v>
      </c>
      <c r="G17" s="52">
        <f t="shared" si="3"/>
        <v>110.49425407906641</v>
      </c>
      <c r="H17" s="52">
        <f t="shared" si="4"/>
        <v>55.433528022772308</v>
      </c>
      <c r="I17" s="53">
        <f t="shared" si="5"/>
        <v>10.352217898161276</v>
      </c>
      <c r="J17" s="58">
        <v>0</v>
      </c>
      <c r="K17" s="81">
        <v>24.13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24.13</v>
      </c>
      <c r="R17" s="91">
        <v>14.53</v>
      </c>
      <c r="S17" s="84">
        <v>0</v>
      </c>
      <c r="T17" s="84">
        <v>0</v>
      </c>
      <c r="U17" s="84">
        <v>28.39</v>
      </c>
      <c r="V17" s="84">
        <v>0</v>
      </c>
      <c r="W17" s="84">
        <v>64.599999999999994</v>
      </c>
      <c r="X17" s="94">
        <f t="shared" si="10"/>
        <v>14.53</v>
      </c>
      <c r="Y17" s="95">
        <f t="shared" si="11"/>
        <v>92.99</v>
      </c>
      <c r="Z17" s="91">
        <v>6.9</v>
      </c>
      <c r="AA17" s="84">
        <v>0</v>
      </c>
      <c r="AB17" s="84">
        <v>69.8</v>
      </c>
      <c r="AC17" s="84">
        <v>0</v>
      </c>
      <c r="AD17" s="96">
        <f t="shared" si="12"/>
        <v>76.7</v>
      </c>
      <c r="AE17" s="52">
        <f t="shared" si="13"/>
        <v>0</v>
      </c>
      <c r="AF17" s="118">
        <v>0.19407728494623649</v>
      </c>
      <c r="AG17" s="117">
        <v>0.37518817204301075</v>
      </c>
      <c r="AH17" s="54">
        <f t="shared" si="6"/>
        <v>10.158140613215039</v>
      </c>
      <c r="AI17" s="63">
        <f t="shared" si="7"/>
        <v>4.5775718109255763</v>
      </c>
      <c r="AJ17" s="64">
        <v>187.19425407906641</v>
      </c>
      <c r="AK17" s="61">
        <v>19.249912801917066</v>
      </c>
      <c r="AL17" s="66">
        <v>69.963528022772309</v>
      </c>
      <c r="AM17" s="61">
        <v>139.62732721511432</v>
      </c>
      <c r="AS17" s="121"/>
      <c r="BA17" s="42"/>
      <c r="BB17" s="42"/>
    </row>
    <row r="18" spans="1:54" ht="15.75" x14ac:dyDescent="0.25">
      <c r="A18" s="25">
        <v>10</v>
      </c>
      <c r="B18" s="69">
        <v>40.61</v>
      </c>
      <c r="C18" s="51">
        <f t="shared" si="0"/>
        <v>19.247960887036882</v>
      </c>
      <c r="D18" s="52">
        <f t="shared" si="1"/>
        <v>40.732442236524776</v>
      </c>
      <c r="E18" s="59">
        <f t="shared" si="2"/>
        <v>-19.370403123561633</v>
      </c>
      <c r="F18" s="68">
        <v>172.02</v>
      </c>
      <c r="G18" s="52">
        <f t="shared" si="3"/>
        <v>115.62121504814297</v>
      </c>
      <c r="H18" s="52">
        <f t="shared" si="4"/>
        <v>45.589432891142707</v>
      </c>
      <c r="I18" s="53">
        <f t="shared" si="5"/>
        <v>10.809352060714351</v>
      </c>
      <c r="J18" s="58">
        <v>0</v>
      </c>
      <c r="K18" s="81">
        <v>24.13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24.13</v>
      </c>
      <c r="R18" s="91">
        <v>26.769999999999996</v>
      </c>
      <c r="S18" s="84">
        <v>0</v>
      </c>
      <c r="T18" s="84">
        <v>0</v>
      </c>
      <c r="U18" s="84">
        <v>28.39</v>
      </c>
      <c r="V18" s="84">
        <v>0</v>
      </c>
      <c r="W18" s="84">
        <v>63.8</v>
      </c>
      <c r="X18" s="94">
        <f t="shared" si="10"/>
        <v>26.769999999999996</v>
      </c>
      <c r="Y18" s="95">
        <f t="shared" si="11"/>
        <v>92.19</v>
      </c>
      <c r="Z18" s="91">
        <v>8.5</v>
      </c>
      <c r="AA18" s="84">
        <v>0</v>
      </c>
      <c r="AB18" s="84">
        <v>72.25</v>
      </c>
      <c r="AC18" s="84">
        <v>0</v>
      </c>
      <c r="AD18" s="96">
        <f t="shared" si="12"/>
        <v>80.75</v>
      </c>
      <c r="AE18" s="52">
        <f t="shared" si="13"/>
        <v>0</v>
      </c>
      <c r="AF18" s="118">
        <v>0.19407728494623649</v>
      </c>
      <c r="AG18" s="117">
        <v>0.37518817204301075</v>
      </c>
      <c r="AH18" s="54">
        <f t="shared" si="6"/>
        <v>10.615274775768114</v>
      </c>
      <c r="AI18" s="63">
        <f t="shared" si="7"/>
        <v>4.384408704395355</v>
      </c>
      <c r="AJ18" s="64">
        <v>196.37121504814297</v>
      </c>
      <c r="AK18" s="61">
        <v>19.247960887036882</v>
      </c>
      <c r="AL18" s="66">
        <v>72.359432891142703</v>
      </c>
      <c r="AM18" s="61">
        <v>132.92244223652477</v>
      </c>
      <c r="AS18" s="121"/>
      <c r="BA18" s="42"/>
      <c r="BB18" s="42"/>
    </row>
    <row r="19" spans="1:54" ht="15.75" x14ac:dyDescent="0.25">
      <c r="A19" s="25">
        <v>11</v>
      </c>
      <c r="B19" s="69">
        <v>40</v>
      </c>
      <c r="C19" s="51">
        <f t="shared" si="0"/>
        <v>20.625013073868917</v>
      </c>
      <c r="D19" s="52">
        <f t="shared" si="1"/>
        <v>38.73475216592054</v>
      </c>
      <c r="E19" s="59">
        <f t="shared" si="2"/>
        <v>-19.359765239789457</v>
      </c>
      <c r="F19" s="68">
        <v>183.64</v>
      </c>
      <c r="G19" s="52">
        <f t="shared" si="3"/>
        <v>123.16905559844116</v>
      </c>
      <c r="H19" s="52">
        <f t="shared" si="4"/>
        <v>49.303636572274115</v>
      </c>
      <c r="I19" s="53">
        <f t="shared" si="5"/>
        <v>11.167307829284729</v>
      </c>
      <c r="J19" s="58">
        <v>0</v>
      </c>
      <c r="K19" s="81">
        <v>24.13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24.13</v>
      </c>
      <c r="R19" s="91">
        <v>25.73</v>
      </c>
      <c r="S19" s="84">
        <v>0</v>
      </c>
      <c r="T19" s="84">
        <v>0</v>
      </c>
      <c r="U19" s="84">
        <v>28.72</v>
      </c>
      <c r="V19" s="84">
        <v>0</v>
      </c>
      <c r="W19" s="84">
        <v>64.459999999999994</v>
      </c>
      <c r="X19" s="94">
        <f t="shared" si="10"/>
        <v>25.73</v>
      </c>
      <c r="Y19" s="95">
        <f t="shared" si="11"/>
        <v>93.179999999999993</v>
      </c>
      <c r="Z19" s="91">
        <v>8.5</v>
      </c>
      <c r="AA19" s="84">
        <v>0</v>
      </c>
      <c r="AB19" s="84">
        <v>71.09</v>
      </c>
      <c r="AC19" s="84">
        <v>0</v>
      </c>
      <c r="AD19" s="96">
        <f t="shared" si="12"/>
        <v>79.59</v>
      </c>
      <c r="AE19" s="52">
        <f t="shared" si="13"/>
        <v>0</v>
      </c>
      <c r="AF19" s="118">
        <v>0.19407728494623649</v>
      </c>
      <c r="AG19" s="117">
        <v>0.37518817204301075</v>
      </c>
      <c r="AH19" s="54">
        <f t="shared" si="6"/>
        <v>10.973230544338492</v>
      </c>
      <c r="AI19" s="63">
        <f t="shared" si="7"/>
        <v>4.3950465881675314</v>
      </c>
      <c r="AJ19" s="64">
        <v>202.75905559844117</v>
      </c>
      <c r="AK19" s="61">
        <v>20.625013073868917</v>
      </c>
      <c r="AL19" s="66">
        <v>75.033636572274119</v>
      </c>
      <c r="AM19" s="61">
        <v>131.91475216592053</v>
      </c>
      <c r="AS19" s="121"/>
      <c r="BA19" s="42"/>
      <c r="BB19" s="42"/>
    </row>
    <row r="20" spans="1:54" ht="15.75" x14ac:dyDescent="0.25">
      <c r="A20" s="25">
        <v>12</v>
      </c>
      <c r="B20" s="69">
        <v>42.34</v>
      </c>
      <c r="C20" s="51">
        <f t="shared" si="0"/>
        <v>20.722670300313158</v>
      </c>
      <c r="D20" s="52">
        <f t="shared" si="1"/>
        <v>40.915227046713213</v>
      </c>
      <c r="E20" s="59">
        <f t="shared" si="2"/>
        <v>-19.297897347026382</v>
      </c>
      <c r="F20" s="68">
        <v>185.7</v>
      </c>
      <c r="G20" s="52">
        <f t="shared" si="3"/>
        <v>120.72432145076746</v>
      </c>
      <c r="H20" s="52">
        <f t="shared" si="4"/>
        <v>53.745291437165911</v>
      </c>
      <c r="I20" s="53">
        <f t="shared" si="5"/>
        <v>11.230387112066657</v>
      </c>
      <c r="J20" s="58">
        <v>0</v>
      </c>
      <c r="K20" s="81">
        <v>24.13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24.13</v>
      </c>
      <c r="R20" s="91">
        <v>24.240000000000002</v>
      </c>
      <c r="S20" s="84">
        <v>0</v>
      </c>
      <c r="T20" s="84">
        <v>0</v>
      </c>
      <c r="U20" s="84">
        <v>28.72</v>
      </c>
      <c r="V20" s="84">
        <v>0</v>
      </c>
      <c r="W20" s="84">
        <v>64.33</v>
      </c>
      <c r="X20" s="94">
        <f t="shared" si="10"/>
        <v>24.240000000000002</v>
      </c>
      <c r="Y20" s="95">
        <f t="shared" si="11"/>
        <v>93.05</v>
      </c>
      <c r="Z20" s="91">
        <v>7.9</v>
      </c>
      <c r="AA20" s="84">
        <v>0</v>
      </c>
      <c r="AB20" s="84">
        <v>72.78</v>
      </c>
      <c r="AC20" s="84">
        <v>0</v>
      </c>
      <c r="AD20" s="96">
        <f t="shared" si="12"/>
        <v>80.680000000000007</v>
      </c>
      <c r="AE20" s="52">
        <f t="shared" si="13"/>
        <v>0</v>
      </c>
      <c r="AF20" s="118">
        <v>0.19407728494623649</v>
      </c>
      <c r="AG20" s="117">
        <v>0.37518817204301075</v>
      </c>
      <c r="AH20" s="54">
        <f t="shared" si="6"/>
        <v>11.036309827120419</v>
      </c>
      <c r="AI20" s="63">
        <f t="shared" si="7"/>
        <v>4.4569144809306067</v>
      </c>
      <c r="AJ20" s="64">
        <v>201.40432145076747</v>
      </c>
      <c r="AK20" s="61">
        <v>20.722670300313158</v>
      </c>
      <c r="AL20" s="66">
        <v>77.985291437165912</v>
      </c>
      <c r="AM20" s="61">
        <v>133.96522704671321</v>
      </c>
      <c r="AS20" s="121"/>
      <c r="BA20" s="42"/>
      <c r="BB20" s="42"/>
    </row>
    <row r="21" spans="1:54" ht="15.75" x14ac:dyDescent="0.25">
      <c r="A21" s="25">
        <v>13</v>
      </c>
      <c r="B21" s="69">
        <v>45.46</v>
      </c>
      <c r="C21" s="51">
        <f t="shared" si="0"/>
        <v>21.663919751934159</v>
      </c>
      <c r="D21" s="52">
        <f t="shared" si="1"/>
        <v>43.038268212921949</v>
      </c>
      <c r="E21" s="59">
        <f t="shared" si="2"/>
        <v>-19.242187964856104</v>
      </c>
      <c r="F21" s="68">
        <v>184.97</v>
      </c>
      <c r="G21" s="52">
        <f t="shared" si="3"/>
        <v>115.41705578913592</v>
      </c>
      <c r="H21" s="52">
        <f t="shared" si="4"/>
        <v>58.495075117488561</v>
      </c>
      <c r="I21" s="53">
        <f t="shared" si="5"/>
        <v>11.057869093375549</v>
      </c>
      <c r="J21" s="58">
        <v>0</v>
      </c>
      <c r="K21" s="81">
        <v>24.13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24.13</v>
      </c>
      <c r="R21" s="91">
        <v>22.21</v>
      </c>
      <c r="S21" s="84">
        <v>0</v>
      </c>
      <c r="T21" s="84">
        <v>0</v>
      </c>
      <c r="U21" s="84">
        <v>28.72</v>
      </c>
      <c r="V21" s="84">
        <v>0</v>
      </c>
      <c r="W21" s="84">
        <v>63.2</v>
      </c>
      <c r="X21" s="94">
        <f t="shared" si="10"/>
        <v>22.21</v>
      </c>
      <c r="Y21" s="95">
        <f t="shared" si="11"/>
        <v>91.92</v>
      </c>
      <c r="Z21" s="91">
        <v>7.3</v>
      </c>
      <c r="AA21" s="84">
        <v>0</v>
      </c>
      <c r="AB21" s="84">
        <v>71.599999999999994</v>
      </c>
      <c r="AC21" s="84">
        <v>0</v>
      </c>
      <c r="AD21" s="96">
        <f t="shared" si="12"/>
        <v>78.899999999999991</v>
      </c>
      <c r="AE21" s="52">
        <f t="shared" si="13"/>
        <v>0</v>
      </c>
      <c r="AF21" s="118">
        <v>0.19407728494623649</v>
      </c>
      <c r="AG21" s="117">
        <v>0.37518817204301075</v>
      </c>
      <c r="AH21" s="54">
        <f t="shared" si="6"/>
        <v>10.863791808429312</v>
      </c>
      <c r="AI21" s="63">
        <f t="shared" si="7"/>
        <v>4.5126238631008846</v>
      </c>
      <c r="AJ21" s="64">
        <v>194.31705578913591</v>
      </c>
      <c r="AK21" s="61">
        <v>21.663919751934159</v>
      </c>
      <c r="AL21" s="66">
        <v>80.705075117488562</v>
      </c>
      <c r="AM21" s="61">
        <v>134.95826821292195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44.79</v>
      </c>
      <c r="C22" s="51">
        <f t="shared" si="0"/>
        <v>20.315985622337525</v>
      </c>
      <c r="D22" s="52">
        <f t="shared" si="1"/>
        <v>43.716202342518585</v>
      </c>
      <c r="E22" s="59">
        <f t="shared" si="2"/>
        <v>-19.242187964856132</v>
      </c>
      <c r="F22" s="68">
        <v>185.3</v>
      </c>
      <c r="G22" s="52">
        <f t="shared" si="3"/>
        <v>120.17057139762467</v>
      </c>
      <c r="H22" s="52">
        <f t="shared" si="4"/>
        <v>54.184038182977972</v>
      </c>
      <c r="I22" s="53">
        <f t="shared" si="5"/>
        <v>10.945390419397389</v>
      </c>
      <c r="J22" s="58">
        <v>0</v>
      </c>
      <c r="K22" s="81">
        <v>24.13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24.13</v>
      </c>
      <c r="R22" s="91">
        <v>21.31</v>
      </c>
      <c r="S22" s="84">
        <v>0</v>
      </c>
      <c r="T22" s="84">
        <v>0</v>
      </c>
      <c r="U22" s="84">
        <v>28.81</v>
      </c>
      <c r="V22" s="84">
        <v>0</v>
      </c>
      <c r="W22" s="84">
        <v>63.78</v>
      </c>
      <c r="X22" s="94">
        <f t="shared" si="10"/>
        <v>21.31</v>
      </c>
      <c r="Y22" s="95">
        <f t="shared" si="11"/>
        <v>92.59</v>
      </c>
      <c r="Z22" s="91">
        <v>8.5</v>
      </c>
      <c r="AA22" s="84">
        <v>0</v>
      </c>
      <c r="AB22" s="84">
        <v>68.010000000000005</v>
      </c>
      <c r="AC22" s="84">
        <v>0</v>
      </c>
      <c r="AD22" s="96">
        <f t="shared" si="12"/>
        <v>76.510000000000005</v>
      </c>
      <c r="AE22" s="52">
        <f t="shared" si="13"/>
        <v>0</v>
      </c>
      <c r="AF22" s="118">
        <v>0.19407728494623649</v>
      </c>
      <c r="AG22" s="117">
        <v>0.37518817204301075</v>
      </c>
      <c r="AH22" s="54">
        <f t="shared" si="6"/>
        <v>10.751313134451152</v>
      </c>
      <c r="AI22" s="63">
        <f t="shared" si="7"/>
        <v>4.5126238631008562</v>
      </c>
      <c r="AJ22" s="64">
        <v>196.68057139762468</v>
      </c>
      <c r="AK22" s="61">
        <v>20.315985622337525</v>
      </c>
      <c r="AL22" s="66">
        <v>75.494038182977974</v>
      </c>
      <c r="AM22" s="61">
        <v>136.30620234251859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48.040000000000006</v>
      </c>
      <c r="C23" s="51">
        <f t="shared" si="0"/>
        <v>20.026010862080977</v>
      </c>
      <c r="D23" s="52">
        <f t="shared" si="1"/>
        <v>47.162954295567076</v>
      </c>
      <c r="E23" s="59">
        <f t="shared" si="2"/>
        <v>-19.148965157648039</v>
      </c>
      <c r="F23" s="68">
        <v>198.52</v>
      </c>
      <c r="G23" s="52">
        <f t="shared" si="3"/>
        <v>125.08651464221062</v>
      </c>
      <c r="H23" s="52">
        <f t="shared" si="4"/>
        <v>61.924941313009455</v>
      </c>
      <c r="I23" s="53">
        <f t="shared" si="5"/>
        <v>11.50854404477993</v>
      </c>
      <c r="J23" s="58">
        <v>0</v>
      </c>
      <c r="K23" s="81">
        <v>24.13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24.13</v>
      </c>
      <c r="R23" s="91">
        <v>18.84</v>
      </c>
      <c r="S23" s="84">
        <v>0</v>
      </c>
      <c r="T23" s="84">
        <v>0</v>
      </c>
      <c r="U23" s="84">
        <v>28.81</v>
      </c>
      <c r="V23" s="84">
        <v>0</v>
      </c>
      <c r="W23" s="84">
        <v>63.86</v>
      </c>
      <c r="X23" s="94">
        <f t="shared" si="10"/>
        <v>18.84</v>
      </c>
      <c r="Y23" s="95">
        <f t="shared" si="11"/>
        <v>92.67</v>
      </c>
      <c r="Z23" s="91">
        <v>5.3</v>
      </c>
      <c r="AA23" s="84">
        <v>0</v>
      </c>
      <c r="AB23" s="84">
        <v>75.28</v>
      </c>
      <c r="AC23" s="84">
        <v>0</v>
      </c>
      <c r="AD23" s="96">
        <f t="shared" si="12"/>
        <v>80.58</v>
      </c>
      <c r="AE23" s="52">
        <f t="shared" si="13"/>
        <v>0</v>
      </c>
      <c r="AF23" s="118">
        <v>0.19407728494623649</v>
      </c>
      <c r="AG23" s="117">
        <v>0.37518817204301075</v>
      </c>
      <c r="AH23" s="54">
        <f t="shared" si="6"/>
        <v>11.314466759833692</v>
      </c>
      <c r="AI23" s="63">
        <f t="shared" si="7"/>
        <v>4.6058466703089493</v>
      </c>
      <c r="AJ23" s="64">
        <v>205.66651464221061</v>
      </c>
      <c r="AK23" s="61">
        <v>20.026010862080977</v>
      </c>
      <c r="AL23" s="66">
        <v>80.764941313009459</v>
      </c>
      <c r="AM23" s="61">
        <v>139.83295429556708</v>
      </c>
      <c r="AS23" s="121"/>
      <c r="BA23" s="42"/>
      <c r="BB23" s="42"/>
    </row>
    <row r="24" spans="1:54" ht="15.75" x14ac:dyDescent="0.25">
      <c r="A24" s="25">
        <v>16</v>
      </c>
      <c r="B24" s="69">
        <v>49.21</v>
      </c>
      <c r="C24" s="51">
        <f t="shared" si="0"/>
        <v>19.783661270396159</v>
      </c>
      <c r="D24" s="52">
        <f t="shared" si="1"/>
        <v>48.615505653954088</v>
      </c>
      <c r="E24" s="59">
        <f t="shared" si="2"/>
        <v>-19.189166924350239</v>
      </c>
      <c r="F24" s="68">
        <v>228.15</v>
      </c>
      <c r="G24" s="52">
        <f t="shared" si="3"/>
        <v>135.16160075502734</v>
      </c>
      <c r="H24" s="52">
        <f t="shared" si="4"/>
        <v>80.738482684062092</v>
      </c>
      <c r="I24" s="53">
        <f t="shared" si="5"/>
        <v>12.249916560910568</v>
      </c>
      <c r="J24" s="58">
        <v>0</v>
      </c>
      <c r="K24" s="81">
        <v>24.18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24.18</v>
      </c>
      <c r="R24" s="91">
        <v>15.22</v>
      </c>
      <c r="S24" s="84">
        <v>0</v>
      </c>
      <c r="T24" s="84">
        <v>0</v>
      </c>
      <c r="U24" s="84">
        <v>28.81</v>
      </c>
      <c r="V24" s="84">
        <v>0</v>
      </c>
      <c r="W24" s="84">
        <v>62.99</v>
      </c>
      <c r="X24" s="94">
        <f t="shared" si="10"/>
        <v>15.22</v>
      </c>
      <c r="Y24" s="95">
        <f t="shared" si="11"/>
        <v>91.8</v>
      </c>
      <c r="Z24" s="91">
        <v>3.1</v>
      </c>
      <c r="AA24" s="84">
        <v>0</v>
      </c>
      <c r="AB24" s="84">
        <v>70.98</v>
      </c>
      <c r="AC24" s="84">
        <v>0</v>
      </c>
      <c r="AD24" s="96">
        <f t="shared" si="12"/>
        <v>74.08</v>
      </c>
      <c r="AE24" s="52">
        <f t="shared" si="13"/>
        <v>0</v>
      </c>
      <c r="AF24" s="118">
        <v>0.19407728494623649</v>
      </c>
      <c r="AG24" s="117">
        <v>0.37518817204301075</v>
      </c>
      <c r="AH24" s="54">
        <f t="shared" si="6"/>
        <v>12.055839275964331</v>
      </c>
      <c r="AI24" s="63">
        <f t="shared" si="7"/>
        <v>4.6156449036067499</v>
      </c>
      <c r="AJ24" s="64">
        <v>209.24160075502732</v>
      </c>
      <c r="AK24" s="61">
        <v>19.783661270396159</v>
      </c>
      <c r="AL24" s="66">
        <v>95.958482684062091</v>
      </c>
      <c r="AM24" s="61">
        <v>140.41550565395409</v>
      </c>
      <c r="AS24" s="121"/>
      <c r="BA24" s="42"/>
      <c r="BB24" s="42"/>
    </row>
    <row r="25" spans="1:54" ht="15.75" x14ac:dyDescent="0.25">
      <c r="A25" s="25">
        <v>17</v>
      </c>
      <c r="B25" s="69">
        <v>51.81</v>
      </c>
      <c r="C25" s="51">
        <f t="shared" si="0"/>
        <v>20.298416745520559</v>
      </c>
      <c r="D25" s="52">
        <f t="shared" si="1"/>
        <v>50.622923949419103</v>
      </c>
      <c r="E25" s="59">
        <f t="shared" si="2"/>
        <v>-19.111340694939649</v>
      </c>
      <c r="F25" s="68">
        <v>229.38</v>
      </c>
      <c r="G25" s="52">
        <f t="shared" si="3"/>
        <v>134.54476262344042</v>
      </c>
      <c r="H25" s="52">
        <f t="shared" si="4"/>
        <v>83.101735704269302</v>
      </c>
      <c r="I25" s="53">
        <f t="shared" si="5"/>
        <v>11.733501672290307</v>
      </c>
      <c r="J25" s="58">
        <v>0</v>
      </c>
      <c r="K25" s="81">
        <v>24.18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24.18</v>
      </c>
      <c r="R25" s="91">
        <v>2.5</v>
      </c>
      <c r="S25" s="84">
        <v>0</v>
      </c>
      <c r="T25" s="84">
        <v>0</v>
      </c>
      <c r="U25" s="84">
        <v>28.81</v>
      </c>
      <c r="V25" s="84">
        <v>0</v>
      </c>
      <c r="W25" s="84">
        <v>63.17</v>
      </c>
      <c r="X25" s="94">
        <f t="shared" si="10"/>
        <v>2.5</v>
      </c>
      <c r="Y25" s="95">
        <f t="shared" si="11"/>
        <v>91.98</v>
      </c>
      <c r="Z25" s="91">
        <v>1</v>
      </c>
      <c r="AA25" s="84">
        <v>0</v>
      </c>
      <c r="AB25" s="84">
        <v>70.98</v>
      </c>
      <c r="AC25" s="84">
        <v>0</v>
      </c>
      <c r="AD25" s="96">
        <f t="shared" si="12"/>
        <v>71.98</v>
      </c>
      <c r="AE25" s="52">
        <f t="shared" si="13"/>
        <v>0</v>
      </c>
      <c r="AF25" s="118">
        <v>0.19407728494623649</v>
      </c>
      <c r="AG25" s="117">
        <v>0.37518817204301075</v>
      </c>
      <c r="AH25" s="54">
        <f t="shared" si="6"/>
        <v>11.53942438734407</v>
      </c>
      <c r="AI25" s="63">
        <f t="shared" si="7"/>
        <v>4.69347113301734</v>
      </c>
      <c r="AJ25" s="64">
        <v>206.52476262344041</v>
      </c>
      <c r="AK25" s="61">
        <v>20.298416745520559</v>
      </c>
      <c r="AL25" s="66">
        <v>85.601735704269302</v>
      </c>
      <c r="AM25" s="61">
        <v>142.60292394941911</v>
      </c>
      <c r="AS25" s="121"/>
      <c r="BA25" s="42"/>
      <c r="BB25" s="42"/>
    </row>
    <row r="26" spans="1:54" ht="15.75" x14ac:dyDescent="0.25">
      <c r="A26" s="25">
        <v>18</v>
      </c>
      <c r="B26" s="69">
        <v>61.019999999999996</v>
      </c>
      <c r="C26" s="51">
        <f t="shared" si="0"/>
        <v>22.198029119198214</v>
      </c>
      <c r="D26" s="52">
        <f t="shared" si="1"/>
        <v>34.365395265955215</v>
      </c>
      <c r="E26" s="59">
        <f t="shared" si="2"/>
        <v>4.4565756148465523</v>
      </c>
      <c r="F26" s="68">
        <v>231.93</v>
      </c>
      <c r="G26" s="52">
        <f t="shared" si="3"/>
        <v>139.8772724821431</v>
      </c>
      <c r="H26" s="52">
        <f t="shared" si="4"/>
        <v>80.196292129986716</v>
      </c>
      <c r="I26" s="53">
        <f t="shared" si="5"/>
        <v>11.85643538787023</v>
      </c>
      <c r="J26" s="58">
        <v>0</v>
      </c>
      <c r="K26" s="81">
        <v>0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28.81</v>
      </c>
      <c r="V26" s="84">
        <v>0</v>
      </c>
      <c r="W26" s="84">
        <v>64.069999999999993</v>
      </c>
      <c r="X26" s="94">
        <f t="shared" si="10"/>
        <v>0</v>
      </c>
      <c r="Y26" s="95">
        <f t="shared" si="11"/>
        <v>92.88</v>
      </c>
      <c r="Z26" s="91">
        <v>0</v>
      </c>
      <c r="AA26" s="84">
        <v>0</v>
      </c>
      <c r="AB26" s="84">
        <v>69.489999999999995</v>
      </c>
      <c r="AC26" s="84">
        <v>0</v>
      </c>
      <c r="AD26" s="96">
        <f t="shared" si="12"/>
        <v>69.489999999999995</v>
      </c>
      <c r="AE26" s="52">
        <f t="shared" si="13"/>
        <v>0</v>
      </c>
      <c r="AF26" s="118">
        <v>0.41779368279569884</v>
      </c>
      <c r="AG26" s="117">
        <v>0.15147177419354838</v>
      </c>
      <c r="AH26" s="54">
        <f t="shared" si="6"/>
        <v>11.438641705074531</v>
      </c>
      <c r="AI26" s="63">
        <f t="shared" si="7"/>
        <v>4.305103840653004</v>
      </c>
      <c r="AJ26" s="64">
        <v>209.36727248214308</v>
      </c>
      <c r="AK26" s="61">
        <v>22.198029119198214</v>
      </c>
      <c r="AL26" s="128">
        <v>80.196292129986716</v>
      </c>
      <c r="AM26" s="61">
        <v>127.24539526595521</v>
      </c>
      <c r="AS26" s="121"/>
      <c r="BA26" s="42"/>
      <c r="BB26" s="42"/>
    </row>
    <row r="27" spans="1:54" ht="15.75" x14ac:dyDescent="0.25">
      <c r="A27" s="25">
        <v>19</v>
      </c>
      <c r="B27" s="69">
        <v>87.11</v>
      </c>
      <c r="C27" s="51">
        <f t="shared" si="0"/>
        <v>26.338385370284993</v>
      </c>
      <c r="D27" s="52">
        <f t="shared" si="1"/>
        <v>55.596299767697133</v>
      </c>
      <c r="E27" s="59">
        <f t="shared" si="2"/>
        <v>5.1753148620178804</v>
      </c>
      <c r="F27" s="68">
        <v>259.26</v>
      </c>
      <c r="G27" s="52">
        <f t="shared" si="3"/>
        <v>152.17110842871244</v>
      </c>
      <c r="H27" s="52">
        <f t="shared" si="4"/>
        <v>94.127845315503833</v>
      </c>
      <c r="I27" s="53">
        <f t="shared" si="5"/>
        <v>12.961046255783723</v>
      </c>
      <c r="J27" s="58">
        <v>0</v>
      </c>
      <c r="K27" s="81">
        <v>0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28.65</v>
      </c>
      <c r="V27" s="84">
        <v>0</v>
      </c>
      <c r="W27" s="84">
        <v>63.81</v>
      </c>
      <c r="X27" s="94">
        <f t="shared" si="10"/>
        <v>0</v>
      </c>
      <c r="Y27" s="95">
        <f t="shared" si="11"/>
        <v>92.460000000000008</v>
      </c>
      <c r="Z27" s="91">
        <v>0</v>
      </c>
      <c r="AA27" s="84">
        <v>0</v>
      </c>
      <c r="AB27" s="84">
        <v>71.23</v>
      </c>
      <c r="AC27" s="84">
        <v>0</v>
      </c>
      <c r="AD27" s="96">
        <f t="shared" si="12"/>
        <v>71.23</v>
      </c>
      <c r="AE27" s="52">
        <f t="shared" si="13"/>
        <v>0</v>
      </c>
      <c r="AF27" s="118">
        <v>0.41779368279569884</v>
      </c>
      <c r="AG27" s="117">
        <v>0.15147177419354838</v>
      </c>
      <c r="AH27" s="54">
        <f t="shared" si="6"/>
        <v>12.543252572988024</v>
      </c>
      <c r="AI27" s="63">
        <f t="shared" si="7"/>
        <v>5.0238430878243321</v>
      </c>
      <c r="AJ27" s="64">
        <v>223.40110842871243</v>
      </c>
      <c r="AK27" s="61">
        <v>26.338385370284993</v>
      </c>
      <c r="AL27" s="128">
        <v>94.127845315503833</v>
      </c>
      <c r="AM27" s="61">
        <v>148.05629976769714</v>
      </c>
      <c r="AS27" s="121"/>
      <c r="BA27" s="42"/>
      <c r="BB27" s="42"/>
    </row>
    <row r="28" spans="1:54" ht="15.75" x14ac:dyDescent="0.25">
      <c r="A28" s="25">
        <v>20</v>
      </c>
      <c r="B28" s="69">
        <v>79.349999999999994</v>
      </c>
      <c r="C28" s="51">
        <f t="shared" si="0"/>
        <v>26.531574980995266</v>
      </c>
      <c r="D28" s="52">
        <f t="shared" si="1"/>
        <v>47.867104356096945</v>
      </c>
      <c r="E28" s="59">
        <f t="shared" si="2"/>
        <v>4.9513206629077997</v>
      </c>
      <c r="F28" s="68">
        <v>258.68</v>
      </c>
      <c r="G28" s="52">
        <f t="shared" si="3"/>
        <v>157.95141626223588</v>
      </c>
      <c r="H28" s="52">
        <f t="shared" si="4"/>
        <v>87.796036323389472</v>
      </c>
      <c r="I28" s="53">
        <f t="shared" si="5"/>
        <v>12.932547414374634</v>
      </c>
      <c r="J28" s="58">
        <v>0</v>
      </c>
      <c r="K28" s="81">
        <v>0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28.7</v>
      </c>
      <c r="V28" s="84">
        <v>0</v>
      </c>
      <c r="W28" s="84">
        <v>63.52</v>
      </c>
      <c r="X28" s="94">
        <f t="shared" si="10"/>
        <v>0</v>
      </c>
      <c r="Y28" s="95">
        <f t="shared" si="11"/>
        <v>92.22</v>
      </c>
      <c r="Z28" s="91">
        <v>0</v>
      </c>
      <c r="AA28" s="84">
        <v>0</v>
      </c>
      <c r="AB28" s="84">
        <v>71.06</v>
      </c>
      <c r="AC28" s="84">
        <v>0</v>
      </c>
      <c r="AD28" s="96">
        <f t="shared" si="12"/>
        <v>71.06</v>
      </c>
      <c r="AE28" s="52">
        <f t="shared" si="13"/>
        <v>0</v>
      </c>
      <c r="AF28" s="118">
        <v>0.41779368279569884</v>
      </c>
      <c r="AG28" s="117">
        <v>0.15147177419354838</v>
      </c>
      <c r="AH28" s="54">
        <f t="shared" si="6"/>
        <v>12.514753731578935</v>
      </c>
      <c r="AI28" s="63">
        <f t="shared" si="7"/>
        <v>4.7998488887142514</v>
      </c>
      <c r="AJ28" s="64">
        <v>229.01141626223588</v>
      </c>
      <c r="AK28" s="61">
        <v>26.531574980995266</v>
      </c>
      <c r="AL28" s="128">
        <v>87.796036323389472</v>
      </c>
      <c r="AM28" s="61">
        <v>140.08710435609694</v>
      </c>
      <c r="AS28" s="121"/>
      <c r="BA28" s="42"/>
      <c r="BB28" s="42"/>
    </row>
    <row r="29" spans="1:54" ht="15.75" x14ac:dyDescent="0.25">
      <c r="A29" s="25">
        <v>21</v>
      </c>
      <c r="B29" s="69">
        <v>76.95</v>
      </c>
      <c r="C29" s="51">
        <f t="shared" si="0"/>
        <v>24.151974678267692</v>
      </c>
      <c r="D29" s="52">
        <f t="shared" si="1"/>
        <v>47.914182803668851</v>
      </c>
      <c r="E29" s="59">
        <f t="shared" si="2"/>
        <v>4.8838425180634699</v>
      </c>
      <c r="F29" s="68">
        <v>260.39</v>
      </c>
      <c r="G29" s="52">
        <f t="shared" si="3"/>
        <v>155.64035223033812</v>
      </c>
      <c r="H29" s="52">
        <f t="shared" si="4"/>
        <v>91.821660169422827</v>
      </c>
      <c r="I29" s="53">
        <f t="shared" si="5"/>
        <v>12.927987600239002</v>
      </c>
      <c r="J29" s="58">
        <v>0</v>
      </c>
      <c r="K29" s="81">
        <v>0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28.7</v>
      </c>
      <c r="V29" s="84">
        <v>0</v>
      </c>
      <c r="W29" s="84">
        <v>63.51</v>
      </c>
      <c r="X29" s="94">
        <f t="shared" si="10"/>
        <v>0</v>
      </c>
      <c r="Y29" s="95">
        <f t="shared" si="11"/>
        <v>92.21</v>
      </c>
      <c r="Z29" s="91">
        <v>0</v>
      </c>
      <c r="AA29" s="84">
        <v>0</v>
      </c>
      <c r="AB29" s="84">
        <v>69.23</v>
      </c>
      <c r="AC29" s="84">
        <v>0</v>
      </c>
      <c r="AD29" s="96">
        <f t="shared" si="12"/>
        <v>69.23</v>
      </c>
      <c r="AE29" s="52">
        <f t="shared" si="13"/>
        <v>0</v>
      </c>
      <c r="AF29" s="118">
        <v>0.41779368279569884</v>
      </c>
      <c r="AG29" s="117">
        <v>0.15147177419354838</v>
      </c>
      <c r="AH29" s="54">
        <f t="shared" si="6"/>
        <v>12.510193917443303</v>
      </c>
      <c r="AI29" s="63">
        <f t="shared" si="7"/>
        <v>4.7323707438699216</v>
      </c>
      <c r="AJ29" s="64">
        <v>224.87035223033814</v>
      </c>
      <c r="AK29" s="61">
        <v>24.151974678267692</v>
      </c>
      <c r="AL29" s="128">
        <v>91.821660169422827</v>
      </c>
      <c r="AM29" s="61">
        <v>140.12418280366884</v>
      </c>
      <c r="AS29" s="121"/>
      <c r="BA29" s="42"/>
      <c r="BB29" s="42"/>
    </row>
    <row r="30" spans="1:54" ht="15.75" x14ac:dyDescent="0.25">
      <c r="A30" s="25">
        <v>22</v>
      </c>
      <c r="B30" s="69">
        <v>70.52</v>
      </c>
      <c r="C30" s="51">
        <f t="shared" si="0"/>
        <v>25.31642383329477</v>
      </c>
      <c r="D30" s="52">
        <f t="shared" si="1"/>
        <v>40.501168387663995</v>
      </c>
      <c r="E30" s="59">
        <f t="shared" si="2"/>
        <v>4.7024077790412475</v>
      </c>
      <c r="F30" s="68">
        <v>262.27</v>
      </c>
      <c r="G30" s="52">
        <f t="shared" si="3"/>
        <v>155.97675456701688</v>
      </c>
      <c r="H30" s="52">
        <f t="shared" si="4"/>
        <v>93.273301555013646</v>
      </c>
      <c r="I30" s="53">
        <f t="shared" si="5"/>
        <v>13.019943877969391</v>
      </c>
      <c r="J30" s="58">
        <v>0</v>
      </c>
      <c r="K30" s="81">
        <v>0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0</v>
      </c>
      <c r="R30" s="91">
        <v>0</v>
      </c>
      <c r="S30" s="84"/>
      <c r="T30" s="84">
        <v>0</v>
      </c>
      <c r="U30" s="84">
        <v>28.7</v>
      </c>
      <c r="V30" s="84">
        <v>0</v>
      </c>
      <c r="W30" s="84">
        <v>63.46</v>
      </c>
      <c r="X30" s="94">
        <f t="shared" si="10"/>
        <v>0</v>
      </c>
      <c r="Y30" s="95">
        <f t="shared" si="11"/>
        <v>92.16</v>
      </c>
      <c r="Z30" s="91">
        <v>0</v>
      </c>
      <c r="AA30" s="84">
        <v>0</v>
      </c>
      <c r="AB30" s="84">
        <v>69.77</v>
      </c>
      <c r="AC30" s="84">
        <v>0</v>
      </c>
      <c r="AD30" s="96">
        <f t="shared" si="12"/>
        <v>69.77</v>
      </c>
      <c r="AE30" s="52">
        <f t="shared" si="13"/>
        <v>0</v>
      </c>
      <c r="AF30" s="118">
        <v>0.41779368279569884</v>
      </c>
      <c r="AG30" s="117">
        <v>0.15147177419354838</v>
      </c>
      <c r="AH30" s="54">
        <f t="shared" si="6"/>
        <v>12.602150195173692</v>
      </c>
      <c r="AI30" s="63">
        <f t="shared" si="7"/>
        <v>4.5509360048476992</v>
      </c>
      <c r="AJ30" s="64">
        <v>225.74675456701689</v>
      </c>
      <c r="AK30" s="61">
        <v>25.31642383329477</v>
      </c>
      <c r="AL30" s="128">
        <v>93.273301555013646</v>
      </c>
      <c r="AM30" s="61">
        <v>132.66116838766399</v>
      </c>
      <c r="AS30" s="121"/>
      <c r="BA30" s="42"/>
      <c r="BB30" s="42"/>
    </row>
    <row r="31" spans="1:54" ht="15.75" x14ac:dyDescent="0.25">
      <c r="A31" s="25">
        <v>23</v>
      </c>
      <c r="B31" s="69">
        <v>72.650000000000006</v>
      </c>
      <c r="C31" s="51">
        <f t="shared" si="0"/>
        <v>21.976141191622542</v>
      </c>
      <c r="D31" s="52">
        <f t="shared" si="1"/>
        <v>45.908172911171221</v>
      </c>
      <c r="E31" s="59">
        <f t="shared" si="2"/>
        <v>4.7656858972062635</v>
      </c>
      <c r="F31" s="68">
        <v>244.64</v>
      </c>
      <c r="G31" s="52">
        <f t="shared" si="3"/>
        <v>144.81968960522227</v>
      </c>
      <c r="H31" s="52">
        <f t="shared" si="4"/>
        <v>87.34982343116036</v>
      </c>
      <c r="I31" s="53">
        <f t="shared" si="5"/>
        <v>12.470486963617342</v>
      </c>
      <c r="J31" s="58">
        <v>0</v>
      </c>
      <c r="K31" s="81">
        <v>0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28.83</v>
      </c>
      <c r="V31" s="84">
        <v>0</v>
      </c>
      <c r="W31" s="84">
        <v>63.46</v>
      </c>
      <c r="X31" s="94">
        <f t="shared" si="10"/>
        <v>0</v>
      </c>
      <c r="Y31" s="95">
        <f t="shared" si="11"/>
        <v>92.289999999999992</v>
      </c>
      <c r="Z31" s="91">
        <v>0</v>
      </c>
      <c r="AA31" s="84">
        <v>0</v>
      </c>
      <c r="AB31" s="84">
        <v>72.94</v>
      </c>
      <c r="AC31" s="84">
        <v>0</v>
      </c>
      <c r="AD31" s="96">
        <f t="shared" si="12"/>
        <v>72.94</v>
      </c>
      <c r="AE31" s="52">
        <f t="shared" si="13"/>
        <v>0</v>
      </c>
      <c r="AF31" s="118">
        <v>0.41779368279569884</v>
      </c>
      <c r="AG31" s="117">
        <v>0.15147177419354838</v>
      </c>
      <c r="AH31" s="54">
        <f t="shared" si="6"/>
        <v>12.052693280821643</v>
      </c>
      <c r="AI31" s="63">
        <f t="shared" si="7"/>
        <v>4.6142141230127152</v>
      </c>
      <c r="AJ31" s="64">
        <v>217.75968960522226</v>
      </c>
      <c r="AK31" s="61">
        <v>21.976141191622542</v>
      </c>
      <c r="AL31" s="128">
        <v>87.34982343116036</v>
      </c>
      <c r="AM31" s="61">
        <v>138.19817291117121</v>
      </c>
      <c r="AS31" s="121"/>
      <c r="BA31" s="42"/>
      <c r="BB31" s="42"/>
    </row>
    <row r="32" spans="1:54" ht="16.5" thickBot="1" x14ac:dyDescent="0.3">
      <c r="A32" s="26">
        <v>24</v>
      </c>
      <c r="B32" s="70">
        <v>63.7</v>
      </c>
      <c r="C32" s="55">
        <f t="shared" si="0"/>
        <v>22.072070355362758</v>
      </c>
      <c r="D32" s="52">
        <f t="shared" si="1"/>
        <v>37.115915874023415</v>
      </c>
      <c r="E32" s="59">
        <f t="shared" si="2"/>
        <v>4.512013770613815</v>
      </c>
      <c r="F32" s="71">
        <v>236.02</v>
      </c>
      <c r="G32" s="56">
        <f t="shared" si="3"/>
        <v>136.59188937295642</v>
      </c>
      <c r="H32" s="52">
        <f t="shared" si="4"/>
        <v>87.32696692478676</v>
      </c>
      <c r="I32" s="53">
        <f t="shared" si="5"/>
        <v>12.101143702256801</v>
      </c>
      <c r="J32" s="58">
        <v>0</v>
      </c>
      <c r="K32" s="81">
        <v>0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28.84</v>
      </c>
      <c r="V32" s="84">
        <v>0</v>
      </c>
      <c r="W32" s="84">
        <v>63.34</v>
      </c>
      <c r="X32" s="94">
        <f t="shared" si="10"/>
        <v>0</v>
      </c>
      <c r="Y32" s="95">
        <f t="shared" si="11"/>
        <v>92.18</v>
      </c>
      <c r="Z32" s="92">
        <v>0</v>
      </c>
      <c r="AA32" s="93">
        <v>0</v>
      </c>
      <c r="AB32" s="93">
        <v>71.84</v>
      </c>
      <c r="AC32" s="93">
        <v>0</v>
      </c>
      <c r="AD32" s="96">
        <f t="shared" si="12"/>
        <v>71.84</v>
      </c>
      <c r="AE32" s="52">
        <f t="shared" si="13"/>
        <v>0</v>
      </c>
      <c r="AF32" s="118">
        <v>0.41779368279569884</v>
      </c>
      <c r="AG32" s="117">
        <v>0.15147177419354838</v>
      </c>
      <c r="AH32" s="54">
        <f t="shared" si="6"/>
        <v>11.683350019461102</v>
      </c>
      <c r="AI32" s="63">
        <f t="shared" si="7"/>
        <v>4.3605419964202667</v>
      </c>
      <c r="AJ32" s="65">
        <v>208.43188937295642</v>
      </c>
      <c r="AK32" s="62">
        <v>22.072070355362758</v>
      </c>
      <c r="AL32" s="129">
        <v>87.32696692478676</v>
      </c>
      <c r="AM32" s="62">
        <v>129.29591587402342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87.11</v>
      </c>
      <c r="C33" s="40">
        <f t="shared" ref="C33:AE33" si="14">MAX(C9:C32)</f>
        <v>36.275792659733661</v>
      </c>
      <c r="D33" s="40">
        <f t="shared" si="14"/>
        <v>55.596299767697133</v>
      </c>
      <c r="E33" s="40">
        <f t="shared" si="14"/>
        <v>5.1753148620178804</v>
      </c>
      <c r="F33" s="40">
        <f t="shared" si="14"/>
        <v>262.27</v>
      </c>
      <c r="G33" s="40">
        <f t="shared" si="14"/>
        <v>157.95141626223588</v>
      </c>
      <c r="H33" s="40">
        <f t="shared" si="14"/>
        <v>94.127845315503833</v>
      </c>
      <c r="I33" s="40">
        <f t="shared" si="14"/>
        <v>13.019943877969391</v>
      </c>
      <c r="J33" s="40">
        <f t="shared" si="14"/>
        <v>0</v>
      </c>
      <c r="K33" s="40">
        <f t="shared" si="14"/>
        <v>24.18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24.18</v>
      </c>
      <c r="R33" s="40">
        <f t="shared" si="14"/>
        <v>26.769999999999996</v>
      </c>
      <c r="S33" s="40">
        <f t="shared" si="14"/>
        <v>0</v>
      </c>
      <c r="T33" s="40">
        <f t="shared" si="14"/>
        <v>0</v>
      </c>
      <c r="U33" s="40">
        <f t="shared" si="14"/>
        <v>29.58</v>
      </c>
      <c r="V33" s="40">
        <f t="shared" si="14"/>
        <v>0</v>
      </c>
      <c r="W33" s="40">
        <f t="shared" si="14"/>
        <v>65.209999999999994</v>
      </c>
      <c r="X33" s="40">
        <f t="shared" si="14"/>
        <v>26.769999999999996</v>
      </c>
      <c r="Y33" s="40">
        <f t="shared" si="14"/>
        <v>93.179999999999993</v>
      </c>
      <c r="Z33" s="40"/>
      <c r="AA33" s="40"/>
      <c r="AB33" s="40"/>
      <c r="AC33" s="40"/>
      <c r="AD33" s="40">
        <f t="shared" si="14"/>
        <v>80.75</v>
      </c>
      <c r="AE33" s="40">
        <f t="shared" si="14"/>
        <v>0</v>
      </c>
      <c r="AF33" s="40">
        <f t="shared" ref="AF33:AM33" si="15">MAX(AF9:AF32)</f>
        <v>0.41779368279569884</v>
      </c>
      <c r="AG33" s="40">
        <f t="shared" si="15"/>
        <v>0.37518817204301075</v>
      </c>
      <c r="AH33" s="40">
        <f t="shared" si="15"/>
        <v>12.602150195173692</v>
      </c>
      <c r="AI33" s="40">
        <f t="shared" si="15"/>
        <v>5.2673821553499067</v>
      </c>
      <c r="AJ33" s="40">
        <f t="shared" si="15"/>
        <v>229.01141626223588</v>
      </c>
      <c r="AK33" s="40">
        <f t="shared" si="15"/>
        <v>36.275792659733661</v>
      </c>
      <c r="AL33" s="40">
        <f t="shared" si="15"/>
        <v>95.958482684062091</v>
      </c>
      <c r="AM33" s="130">
        <f t="shared" si="15"/>
        <v>148.05629976769714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56.498571428571424</v>
      </c>
      <c r="C34" s="41">
        <f t="shared" ref="C34:AE34" si="16">AVERAGE(C9:C33,C9:C32)</f>
        <v>24.429431162333319</v>
      </c>
      <c r="D34" s="41">
        <f t="shared" si="16"/>
        <v>44.068717470993498</v>
      </c>
      <c r="E34" s="41">
        <f t="shared" si="16"/>
        <v>-11.79677297435849</v>
      </c>
      <c r="F34" s="41">
        <f t="shared" si="16"/>
        <v>209.14142857142861</v>
      </c>
      <c r="G34" s="41">
        <f t="shared" si="16"/>
        <v>122.58616632120459</v>
      </c>
      <c r="H34" s="41">
        <f t="shared" si="16"/>
        <v>75.314712806347515</v>
      </c>
      <c r="I34" s="41">
        <f t="shared" si="16"/>
        <v>11.298288330727676</v>
      </c>
      <c r="J34" s="41">
        <f t="shared" si="16"/>
        <v>0</v>
      </c>
      <c r="K34" s="41">
        <f t="shared" si="16"/>
        <v>17.221224489795915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17.221224489795915</v>
      </c>
      <c r="R34" s="41">
        <f t="shared" si="16"/>
        <v>8.1042857142857141</v>
      </c>
      <c r="S34" s="41">
        <f t="shared" si="16"/>
        <v>0</v>
      </c>
      <c r="T34" s="41">
        <f t="shared" si="16"/>
        <v>0</v>
      </c>
      <c r="U34" s="41">
        <f t="shared" si="16"/>
        <v>28.497551020408171</v>
      </c>
      <c r="V34" s="41">
        <f t="shared" si="16"/>
        <v>0</v>
      </c>
      <c r="W34" s="41">
        <f t="shared" si="16"/>
        <v>63.761020408163283</v>
      </c>
      <c r="X34" s="41">
        <f t="shared" si="16"/>
        <v>8.1042857142857141</v>
      </c>
      <c r="Y34" s="41">
        <f t="shared" si="16"/>
        <v>92.22571428571429</v>
      </c>
      <c r="Z34" s="41">
        <f>AVERAGE(Z9:Z33,Z9:Z32)</f>
        <v>2.5916666666666663</v>
      </c>
      <c r="AA34" s="41">
        <f>AVERAGE(AA9:AA33,AA9:AA32)</f>
        <v>0</v>
      </c>
      <c r="AB34" s="41">
        <f>AVERAGE(AB9:AB33,AB9:AB32)</f>
        <v>71.466250000000016</v>
      </c>
      <c r="AC34" s="41">
        <f t="shared" si="16"/>
        <v>0</v>
      </c>
      <c r="AD34" s="41">
        <f t="shared" si="16"/>
        <v>74.194489795918358</v>
      </c>
      <c r="AE34" s="41">
        <f t="shared" si="16"/>
        <v>0</v>
      </c>
      <c r="AF34" s="41">
        <f t="shared" ref="AF34:AM34" si="17">AVERAGE(AF9:AF33,AF9:AF32)</f>
        <v>0.26256189653280676</v>
      </c>
      <c r="AG34" s="41">
        <f t="shared" si="17"/>
        <v>0.31126920122887863</v>
      </c>
      <c r="AH34" s="41">
        <f t="shared" si="17"/>
        <v>11.035726434194876</v>
      </c>
      <c r="AI34" s="41">
        <f t="shared" si="17"/>
        <v>4.6292487522774248</v>
      </c>
      <c r="AJ34" s="41">
        <f t="shared" si="17"/>
        <v>196.58290101508211</v>
      </c>
      <c r="AK34" s="41">
        <f t="shared" si="17"/>
        <v>24.429431162333319</v>
      </c>
      <c r="AL34" s="41">
        <f t="shared" si="17"/>
        <v>82.910031936318063</v>
      </c>
      <c r="AM34" s="131">
        <f t="shared" si="17"/>
        <v>136.27973787915676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95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96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97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94</v>
      </c>
      <c r="B37" s="142"/>
      <c r="C37" s="142"/>
      <c r="D37" s="141" t="s">
        <v>101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98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93</v>
      </c>
      <c r="AM37" s="134"/>
      <c r="AN37" s="134"/>
      <c r="AO37" s="139"/>
      <c r="AP37" s="133" t="s">
        <v>99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f>'[2]31  MAR 2023  '!$G$14</f>
        <v>417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184.67</v>
      </c>
      <c r="Z38" s="212"/>
      <c r="AA38" s="8" t="s">
        <v>21</v>
      </c>
      <c r="AB38" s="5" t="s">
        <v>23</v>
      </c>
      <c r="AC38" s="30"/>
      <c r="AD38" s="213">
        <v>718.7</v>
      </c>
      <c r="AE38" s="212"/>
      <c r="AF38" s="7" t="s">
        <v>21</v>
      </c>
      <c r="AG38" s="5" t="s">
        <v>24</v>
      </c>
      <c r="AH38" s="6"/>
      <c r="AI38" s="213">
        <v>1537.8520000000001</v>
      </c>
      <c r="AJ38" s="212"/>
      <c r="AK38" s="100" t="s">
        <v>21</v>
      </c>
      <c r="AL38" s="99" t="s">
        <v>24</v>
      </c>
      <c r="AM38" s="212">
        <v>63.5</v>
      </c>
      <c r="AN38" s="214"/>
      <c r="AO38" s="8" t="s">
        <v>21</v>
      </c>
      <c r="AP38" s="5" t="s">
        <v>24</v>
      </c>
      <c r="AQ38" s="212">
        <v>1697.3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5011.97</v>
      </c>
      <c r="C39" s="11" t="s">
        <v>21</v>
      </c>
      <c r="D39" s="9" t="s">
        <v>71</v>
      </c>
      <c r="E39" s="10">
        <v>1529.6</v>
      </c>
      <c r="F39" s="12" t="s">
        <v>21</v>
      </c>
      <c r="G39" s="98"/>
      <c r="H39" s="101" t="s">
        <v>25</v>
      </c>
      <c r="I39" s="102"/>
      <c r="J39" s="103">
        <f>'[2]31  MAR 2023  '!$G$15</f>
        <v>24.18</v>
      </c>
      <c r="K39" s="104" t="s">
        <v>62</v>
      </c>
      <c r="L39" s="105">
        <f>'[2]31  MAR 2023  '!$H$15</f>
        <v>89.666666666673507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26.77</v>
      </c>
      <c r="Z39" s="102" t="s">
        <v>62</v>
      </c>
      <c r="AA39" s="108">
        <v>0.41666666666666669</v>
      </c>
      <c r="AB39" s="106" t="s">
        <v>25</v>
      </c>
      <c r="AC39" s="109"/>
      <c r="AD39" s="103">
        <v>31</v>
      </c>
      <c r="AE39" s="104" t="s">
        <v>72</v>
      </c>
      <c r="AF39" s="108">
        <v>0.23541666666666669</v>
      </c>
      <c r="AG39" s="106" t="s">
        <v>25</v>
      </c>
      <c r="AH39" s="102"/>
      <c r="AI39" s="103">
        <v>65.209999999999994</v>
      </c>
      <c r="AJ39" s="102" t="s">
        <v>72</v>
      </c>
      <c r="AK39" s="107">
        <v>0.29166666666666669</v>
      </c>
      <c r="AL39" s="101" t="s">
        <v>25</v>
      </c>
      <c r="AM39" s="102">
        <v>8.5</v>
      </c>
      <c r="AN39" s="103" t="s">
        <v>77</v>
      </c>
      <c r="AO39" s="111">
        <v>0.41666666666666669</v>
      </c>
      <c r="AP39" s="106" t="s">
        <v>25</v>
      </c>
      <c r="AQ39" s="102">
        <v>75.28</v>
      </c>
      <c r="AR39" s="104"/>
      <c r="AS39" s="107">
        <v>0.625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510.06</v>
      </c>
      <c r="F42" s="44" t="s">
        <v>69</v>
      </c>
      <c r="G42" s="47">
        <v>0.79166666666666663</v>
      </c>
    </row>
    <row r="43" spans="1:45" ht="32.25" customHeight="1" thickBot="1" x14ac:dyDescent="0.3">
      <c r="A43" s="169" t="s">
        <v>70</v>
      </c>
      <c r="B43" s="170"/>
      <c r="C43" s="170"/>
      <c r="D43" s="171"/>
      <c r="E43" s="77" t="s">
        <v>75</v>
      </c>
      <c r="F43" s="78"/>
      <c r="G43" s="79">
        <v>92.460000000000008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 t="s">
        <v>76</v>
      </c>
      <c r="F44" s="78"/>
      <c r="G44" s="79">
        <v>71.23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250.42</v>
      </c>
      <c r="F45" s="83" t="s">
        <v>72</v>
      </c>
      <c r="G45" s="48">
        <v>0.79166666666666663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265.68</v>
      </c>
      <c r="F46" s="80" t="s">
        <v>72</v>
      </c>
      <c r="G46" s="60">
        <v>0.83333333333333337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31 MAR 23 </vt:lpstr>
      <vt:lpstr>'31 MAR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2023-04-01T07:05:45Z</dcterms:modified>
</cp:coreProperties>
</file>