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5-MAI 2023\"/>
    </mc:Choice>
  </mc:AlternateContent>
  <xr:revisionPtr revIDLastSave="0" documentId="13_ncr:1_{46399CB7-C72B-4C85-B110-FC5F93CF34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 MAI 23 " sheetId="3" r:id="rId1"/>
  </sheets>
  <externalReferences>
    <externalReference r:id="rId2"/>
  </externalReferences>
  <definedNames>
    <definedName name="_xlnm.Print_Area" localSheetId="0">'01 MAI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39" i="3" l="1"/>
  <c r="AQ39" i="3"/>
  <c r="AQ38" i="3"/>
  <c r="AM38" i="3"/>
  <c r="AI38" i="3"/>
  <c r="AF39" i="3"/>
  <c r="AD39" i="3"/>
  <c r="AD38" i="3"/>
  <c r="Y38" i="3"/>
  <c r="J38" i="3"/>
  <c r="E39" i="3"/>
  <c r="B39" i="3"/>
  <c r="Z33" i="3"/>
  <c r="Z34" i="3" s="1"/>
  <c r="AA33" i="3"/>
  <c r="AA34" i="3" s="1"/>
  <c r="AB33" i="3"/>
  <c r="AB34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G14" i="3" s="1"/>
  <c r="AE14" i="3"/>
  <c r="AD15" i="3"/>
  <c r="G15" i="3" s="1"/>
  <c r="AE15" i="3"/>
  <c r="AD16" i="3"/>
  <c r="G16" i="3" s="1"/>
  <c r="AE16" i="3"/>
  <c r="AD17" i="3"/>
  <c r="G17" i="3" s="1"/>
  <c r="AE17" i="3"/>
  <c r="AD18" i="3"/>
  <c r="G18" i="3" s="1"/>
  <c r="AE18" i="3"/>
  <c r="AD19" i="3"/>
  <c r="G19" i="3" s="1"/>
  <c r="AE19" i="3"/>
  <c r="AD20" i="3"/>
  <c r="G20" i="3" s="1"/>
  <c r="AE20" i="3"/>
  <c r="AD21" i="3"/>
  <c r="G21" i="3" s="1"/>
  <c r="AE21" i="3"/>
  <c r="AD22" i="3"/>
  <c r="G22" i="3" s="1"/>
  <c r="AE22" i="3"/>
  <c r="AD23" i="3"/>
  <c r="G23" i="3" s="1"/>
  <c r="AE23" i="3"/>
  <c r="AD24" i="3"/>
  <c r="G24" i="3" s="1"/>
  <c r="AE24" i="3"/>
  <c r="AD25" i="3"/>
  <c r="G25" i="3" s="1"/>
  <c r="AE25" i="3"/>
  <c r="AD26" i="3"/>
  <c r="G26" i="3" s="1"/>
  <c r="AE26" i="3"/>
  <c r="C26" i="3" s="1"/>
  <c r="AD27" i="3"/>
  <c r="G27" i="3" s="1"/>
  <c r="AE27" i="3"/>
  <c r="C27" i="3" s="1"/>
  <c r="AD28" i="3"/>
  <c r="G28" i="3" s="1"/>
  <c r="AE28" i="3"/>
  <c r="C28" i="3" s="1"/>
  <c r="AD29" i="3"/>
  <c r="G29" i="3" s="1"/>
  <c r="AE29" i="3"/>
  <c r="C29" i="3" s="1"/>
  <c r="AD30" i="3"/>
  <c r="G30" i="3" s="1"/>
  <c r="AE30" i="3"/>
  <c r="C30" i="3" s="1"/>
  <c r="AD31" i="3"/>
  <c r="G31" i="3" s="1"/>
  <c r="AE31" i="3"/>
  <c r="C31" i="3" s="1"/>
  <c r="AD32" i="3"/>
  <c r="G32" i="3" s="1"/>
  <c r="AE32" i="3"/>
  <c r="C32" i="3" s="1"/>
  <c r="AE9" i="3"/>
  <c r="AD9" i="3"/>
  <c r="G9" i="3" s="1"/>
  <c r="X10" i="3"/>
  <c r="H10" i="3" s="1"/>
  <c r="Y10" i="3"/>
  <c r="D10" i="3" s="1"/>
  <c r="X11" i="3"/>
  <c r="H11" i="3" s="1"/>
  <c r="Y11" i="3"/>
  <c r="D11" i="3" s="1"/>
  <c r="X12" i="3"/>
  <c r="H12" i="3" s="1"/>
  <c r="Y12" i="3"/>
  <c r="D12" i="3" s="1"/>
  <c r="X13" i="3"/>
  <c r="H13" i="3" s="1"/>
  <c r="Y13" i="3"/>
  <c r="D13" i="3" s="1"/>
  <c r="X14" i="3"/>
  <c r="H14" i="3" s="1"/>
  <c r="Y14" i="3"/>
  <c r="D14" i="3" s="1"/>
  <c r="X15" i="3"/>
  <c r="H15" i="3" s="1"/>
  <c r="Y15" i="3"/>
  <c r="D15" i="3" s="1"/>
  <c r="X16" i="3"/>
  <c r="H16" i="3" s="1"/>
  <c r="Y16" i="3"/>
  <c r="D16" i="3" s="1"/>
  <c r="X17" i="3"/>
  <c r="H17" i="3" s="1"/>
  <c r="Y17" i="3"/>
  <c r="D17" i="3" s="1"/>
  <c r="X18" i="3"/>
  <c r="H18" i="3" s="1"/>
  <c r="Y18" i="3"/>
  <c r="D18" i="3" s="1"/>
  <c r="X19" i="3"/>
  <c r="H19" i="3" s="1"/>
  <c r="Y19" i="3"/>
  <c r="D19" i="3" s="1"/>
  <c r="X20" i="3"/>
  <c r="H20" i="3" s="1"/>
  <c r="Y20" i="3"/>
  <c r="D20" i="3" s="1"/>
  <c r="X21" i="3"/>
  <c r="H21" i="3" s="1"/>
  <c r="Y21" i="3"/>
  <c r="D21" i="3" s="1"/>
  <c r="X22" i="3"/>
  <c r="H22" i="3" s="1"/>
  <c r="Y22" i="3"/>
  <c r="D22" i="3" s="1"/>
  <c r="X23" i="3"/>
  <c r="H23" i="3" s="1"/>
  <c r="Y23" i="3"/>
  <c r="D23" i="3" s="1"/>
  <c r="X24" i="3"/>
  <c r="H24" i="3" s="1"/>
  <c r="Y24" i="3"/>
  <c r="D24" i="3" s="1"/>
  <c r="X25" i="3"/>
  <c r="H25" i="3" s="1"/>
  <c r="Y25" i="3"/>
  <c r="D25" i="3" s="1"/>
  <c r="X26" i="3"/>
  <c r="H26" i="3" s="1"/>
  <c r="Y26" i="3"/>
  <c r="D26" i="3" s="1"/>
  <c r="X27" i="3"/>
  <c r="H27" i="3" s="1"/>
  <c r="Y27" i="3"/>
  <c r="D27" i="3" s="1"/>
  <c r="X28" i="3"/>
  <c r="H28" i="3" s="1"/>
  <c r="Y28" i="3"/>
  <c r="D28" i="3" s="1"/>
  <c r="X29" i="3"/>
  <c r="H29" i="3" s="1"/>
  <c r="Y29" i="3"/>
  <c r="D29" i="3" s="1"/>
  <c r="X30" i="3"/>
  <c r="H30" i="3" s="1"/>
  <c r="Y30" i="3"/>
  <c r="D30" i="3" s="1"/>
  <c r="X31" i="3"/>
  <c r="H31" i="3" s="1"/>
  <c r="Y31" i="3"/>
  <c r="D31" i="3" s="1"/>
  <c r="X32" i="3"/>
  <c r="H32" i="3" s="1"/>
  <c r="Y32" i="3"/>
  <c r="D32" i="3" s="1"/>
  <c r="Y9" i="3"/>
  <c r="X9" i="3"/>
  <c r="AH9" i="3" s="1"/>
  <c r="I9" i="3" s="1"/>
  <c r="F33" i="3"/>
  <c r="F34" i="3" s="1"/>
  <c r="J33" i="3"/>
  <c r="J34" i="3" s="1"/>
  <c r="K33" i="3"/>
  <c r="K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3" i="3"/>
  <c r="AC34" i="3" s="1"/>
  <c r="AF33" i="3"/>
  <c r="AF34" i="3" s="1"/>
  <c r="AG33" i="3"/>
  <c r="AG34" i="3" s="1"/>
  <c r="AJ33" i="3"/>
  <c r="AJ34" i="3" s="1"/>
  <c r="AK33" i="3"/>
  <c r="AK34" i="3" s="1"/>
  <c r="AL33" i="3"/>
  <c r="AL34" i="3" s="1"/>
  <c r="AM33" i="3"/>
  <c r="AM34" i="3" s="1"/>
  <c r="B33" i="3"/>
  <c r="B34" i="3" s="1"/>
  <c r="Q32" i="3"/>
  <c r="Q31" i="3"/>
  <c r="AI31" i="3" s="1"/>
  <c r="E31" i="3" s="1"/>
  <c r="Q30" i="3"/>
  <c r="Q29" i="3"/>
  <c r="Q28" i="3"/>
  <c r="Q27" i="3"/>
  <c r="AI27" i="3" s="1"/>
  <c r="E27" i="3" s="1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C15" i="3" l="1"/>
  <c r="AI15" i="3"/>
  <c r="E15" i="3" s="1"/>
  <c r="C13" i="3"/>
  <c r="AI13" i="3"/>
  <c r="E13" i="3" s="1"/>
  <c r="C23" i="3"/>
  <c r="AI23" i="3"/>
  <c r="E23" i="3" s="1"/>
  <c r="C9" i="3"/>
  <c r="AI9" i="3"/>
  <c r="E9" i="3" s="1"/>
  <c r="C24" i="3"/>
  <c r="AI24" i="3"/>
  <c r="E24" i="3" s="1"/>
  <c r="C22" i="3"/>
  <c r="AI22" i="3"/>
  <c r="E22" i="3" s="1"/>
  <c r="C20" i="3"/>
  <c r="AI20" i="3"/>
  <c r="E20" i="3" s="1"/>
  <c r="C18" i="3"/>
  <c r="AI18" i="3"/>
  <c r="E18" i="3" s="1"/>
  <c r="C16" i="3"/>
  <c r="AI16" i="3"/>
  <c r="E16" i="3" s="1"/>
  <c r="C14" i="3"/>
  <c r="AI14" i="3"/>
  <c r="E14" i="3" s="1"/>
  <c r="C12" i="3"/>
  <c r="AI12" i="3"/>
  <c r="E12" i="3" s="1"/>
  <c r="C10" i="3"/>
  <c r="AI10" i="3"/>
  <c r="E10" i="3" s="1"/>
  <c r="C25" i="3"/>
  <c r="AI25" i="3"/>
  <c r="E25" i="3" s="1"/>
  <c r="C21" i="3"/>
  <c r="AI21" i="3"/>
  <c r="E21" i="3" s="1"/>
  <c r="C19" i="3"/>
  <c r="AI19" i="3"/>
  <c r="E19" i="3" s="1"/>
  <c r="C17" i="3"/>
  <c r="AI17" i="3"/>
  <c r="E17" i="3" s="1"/>
  <c r="C11" i="3"/>
  <c r="AI11" i="3"/>
  <c r="E11" i="3" s="1"/>
  <c r="AI28" i="3"/>
  <c r="E28" i="3" s="1"/>
  <c r="AI32" i="3"/>
  <c r="E32" i="3" s="1"/>
  <c r="AI26" i="3"/>
  <c r="E26" i="3" s="1"/>
  <c r="AI30" i="3"/>
  <c r="E30" i="3" s="1"/>
  <c r="AH23" i="3"/>
  <c r="I23" i="3" s="1"/>
  <c r="AH26" i="3"/>
  <c r="I26" i="3" s="1"/>
  <c r="AH16" i="3"/>
  <c r="I16" i="3" s="1"/>
  <c r="AH25" i="3"/>
  <c r="I25" i="3" s="1"/>
  <c r="AH10" i="3"/>
  <c r="I10" i="3" s="1"/>
  <c r="AH32" i="3"/>
  <c r="I32" i="3" s="1"/>
  <c r="AH14" i="3"/>
  <c r="I14" i="3" s="1"/>
  <c r="AH30" i="3"/>
  <c r="I30" i="3" s="1"/>
  <c r="AH11" i="3"/>
  <c r="I11" i="3" s="1"/>
  <c r="AH27" i="3"/>
  <c r="I27" i="3" s="1"/>
  <c r="AH17" i="3"/>
  <c r="I17" i="3" s="1"/>
  <c r="AH24" i="3"/>
  <c r="I24" i="3" s="1"/>
  <c r="AI29" i="3"/>
  <c r="E29" i="3" s="1"/>
  <c r="AH18" i="3"/>
  <c r="I18" i="3" s="1"/>
  <c r="AH28" i="3"/>
  <c r="I28" i="3" s="1"/>
  <c r="AH15" i="3"/>
  <c r="I15" i="3" s="1"/>
  <c r="AH31" i="3"/>
  <c r="I31" i="3" s="1"/>
  <c r="AH21" i="3"/>
  <c r="I21" i="3" s="1"/>
  <c r="AH22" i="3"/>
  <c r="I22" i="3" s="1"/>
  <c r="AH13" i="3"/>
  <c r="I13" i="3" s="1"/>
  <c r="AH19" i="3"/>
  <c r="I19" i="3" s="1"/>
  <c r="AH20" i="3"/>
  <c r="I20" i="3" s="1"/>
  <c r="AH12" i="3"/>
  <c r="I12" i="3" s="1"/>
  <c r="AH29" i="3"/>
  <c r="I29" i="3" s="1"/>
  <c r="X33" i="3"/>
  <c r="X34" i="3" s="1"/>
  <c r="D9" i="3"/>
  <c r="Y33" i="3"/>
  <c r="Y34" i="3" s="1"/>
  <c r="H9" i="3"/>
  <c r="Q33" i="3"/>
  <c r="Q34" i="3" s="1"/>
  <c r="G33" i="3"/>
  <c r="G34" i="3" s="1"/>
  <c r="AE33" i="3"/>
  <c r="AE34" i="3" s="1"/>
  <c r="AD33" i="3"/>
  <c r="AD34" i="3" s="1"/>
  <c r="C33" i="3" l="1"/>
  <c r="C34" i="3" s="1"/>
  <c r="AI33" i="3"/>
  <c r="AI34" i="3" s="1"/>
  <c r="AH33" i="3"/>
  <c r="AH34" i="3" s="1"/>
  <c r="D33" i="3"/>
  <c r="D34" i="3" s="1"/>
  <c r="H33" i="3"/>
  <c r="H34" i="3" s="1"/>
  <c r="E33" i="3"/>
  <c r="E34" i="3" s="1"/>
  <c r="I33" i="3"/>
  <c r="I34" i="3" s="1"/>
  <c r="AK39" i="3" l="1"/>
  <c r="AI39" i="3"/>
  <c r="AO39" i="3"/>
  <c r="AM39" i="3"/>
  <c r="AA39" i="3" l="1"/>
  <c r="Y39" i="3"/>
  <c r="L39" i="3"/>
  <c r="J39" i="3"/>
  <c r="G43" i="3" l="1"/>
  <c r="G44" i="3"/>
  <c r="G42" i="3" l="1"/>
  <c r="E42" i="3"/>
  <c r="G45" i="3" l="1"/>
  <c r="E45" i="3"/>
  <c r="G46" i="3" l="1"/>
  <c r="E46" i="3"/>
</calcChain>
</file>

<file path=xl/sharedStrings.xml><?xml version="1.0" encoding="utf-8"?>
<sst xmlns="http://schemas.openxmlformats.org/spreadsheetml/2006/main" count="141" uniqueCount="109">
  <si>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</si>
  <si>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</si>
  <si>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</si>
  <si>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</si>
  <si>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</si>
  <si>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</si>
  <si>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</si>
  <si>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</si>
  <si>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</si>
  <si>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</si>
  <si>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</si>
  <si>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</si>
  <si>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</si>
  <si>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</si>
  <si>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</si>
  <si>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</si>
  <si>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</si>
  <si>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</si>
  <si>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</si>
  <si>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</si>
  <si>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</si>
  <si>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</si>
  <si>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</si>
  <si>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</si>
  <si>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</si>
  <si>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</si>
  <si>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</si>
  <si>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</si>
  <si>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</si>
  <si>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</si>
  <si>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</si>
  <si>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</si>
  <si>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</si>
  <si>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</si>
  <si>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</si>
  <si>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</si>
  <si>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</si>
  <si>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</si>
  <si>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</si>
  <si>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</si>
  <si>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</si>
  <si>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</si>
  <si>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</si>
  <si>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</si>
  <si>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</si>
  <si>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</si>
  <si>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</si>
  <si>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</si>
  <si>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</si>
  <si>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</si>
  <si>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</si>
  <si>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</si>
  <si>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</si>
  <si>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</si>
  <si>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</si>
  <si>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</si>
  <si>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</si>
  <si>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</si>
  <si>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</si>
  <si>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</si>
  <si>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</si>
  <si>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</si>
  <si>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</si>
  <si>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</si>
  <si>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</si>
  <si>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</si>
  <si>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</si>
  <si>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</si>
  <si>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</si>
  <si>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</si>
  <si>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</si>
  <si>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</si>
  <si>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</si>
  <si>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</si>
  <si>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</si>
  <si>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</si>
  <si>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</si>
  <si>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</si>
  <si>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</si>
  <si>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</si>
  <si>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</si>
  <si>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</si>
  <si>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</si>
  <si>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</si>
  <si>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</si>
  <si>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</si>
  <si>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</si>
  <si>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</si>
  <si>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</si>
  <si>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</si>
  <si>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</si>
  <si>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</si>
  <si>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</si>
  <si>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</si>
  <si>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</si>
  <si>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</si>
  <si>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</si>
  <si>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</si>
  <si>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</si>
  <si>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</si>
  <si>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</si>
  <si>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</si>
  <si>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</si>
  <si>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</si>
  <si>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</si>
  <si>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</si>
  <si>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TAGBA et DOSSA</t>
  </si>
  <si>
    <t>FOFANA et BOKO</t>
  </si>
  <si>
    <t>TAGBA et FOFANA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</si>
</sst>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3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'01 MAI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MAI 23 '!$B$9:$B$32</c:f>
              <c:numCache>
                <c:formatCode>General</c:formatCode>
                <c:ptCount val="24"/>
                <c:pt idx="0">
                  <c:v>97.31</c:v>
                </c:pt>
                <c:pt idx="1">
                  <c:v>92.91</c:v>
                </c:pt>
                <c:pt idx="2">
                  <c:v>93.65</c:v>
                </c:pt>
                <c:pt idx="3">
                  <c:v>90.16</c:v>
                </c:pt>
                <c:pt idx="4">
                  <c:v>89.52000000000001</c:v>
                </c:pt>
                <c:pt idx="5">
                  <c:v>71.099999999999994</c:v>
                </c:pt>
                <c:pt idx="6">
                  <c:v>81.539999999999992</c:v>
                </c:pt>
                <c:pt idx="7">
                  <c:v>64.240000000000009</c:v>
                </c:pt>
                <c:pt idx="8">
                  <c:v>69.88</c:v>
                </c:pt>
                <c:pt idx="9">
                  <c:v>72.52</c:v>
                </c:pt>
                <c:pt idx="10">
                  <c:v>70.25</c:v>
                </c:pt>
                <c:pt idx="11">
                  <c:v>77.2</c:v>
                </c:pt>
                <c:pt idx="12">
                  <c:v>80.16</c:v>
                </c:pt>
                <c:pt idx="13">
                  <c:v>79.680000000000007</c:v>
                </c:pt>
                <c:pt idx="14">
                  <c:v>85.1</c:v>
                </c:pt>
                <c:pt idx="15">
                  <c:v>85.61</c:v>
                </c:pt>
                <c:pt idx="16">
                  <c:v>84.57</c:v>
                </c:pt>
                <c:pt idx="17">
                  <c:v>86.8</c:v>
                </c:pt>
                <c:pt idx="18">
                  <c:v>107.45</c:v>
                </c:pt>
                <c:pt idx="19">
                  <c:v>96.5</c:v>
                </c:pt>
                <c:pt idx="20">
                  <c:v>85.31</c:v>
                </c:pt>
                <c:pt idx="21">
                  <c:v>76.959999999999994</c:v>
                </c:pt>
                <c:pt idx="22">
                  <c:v>76.429999999999993</c:v>
                </c:pt>
                <c:pt idx="23">
                  <c:v>81.599999999999994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'01 MAI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MAI 23 '!$C$9:$C$32</c:f>
              <c:numCache>
                <c:formatCode>General</c:formatCode>
                <c:ptCount val="24"/>
                <c:pt idx="0">
                  <c:v>8.2079725728091066</c:v>
                </c:pt>
                <c:pt idx="1">
                  <c:v>6.1000019148111662</c:v>
                </c:pt>
                <c:pt idx="2">
                  <c:v>4.7887230707113897</c:v>
                </c:pt>
                <c:pt idx="3">
                  <c:v>6.1776288295796329</c:v>
                </c:pt>
                <c:pt idx="4">
                  <c:v>7.080938114327604</c:v>
                </c:pt>
                <c:pt idx="5">
                  <c:v>6.6628255727618724</c:v>
                </c:pt>
                <c:pt idx="6">
                  <c:v>5.6043674158612298</c:v>
                </c:pt>
                <c:pt idx="7">
                  <c:v>8.0123108696468766</c:v>
                </c:pt>
                <c:pt idx="8">
                  <c:v>7.6824575971966773</c:v>
                </c:pt>
                <c:pt idx="9">
                  <c:v>7.6534114226256209</c:v>
                </c:pt>
                <c:pt idx="10">
                  <c:v>7.9738081838936514</c:v>
                </c:pt>
                <c:pt idx="11">
                  <c:v>6.313224654553367</c:v>
                </c:pt>
                <c:pt idx="12">
                  <c:v>7.6634395608074568</c:v>
                </c:pt>
                <c:pt idx="13">
                  <c:v>2.3893516120157727</c:v>
                </c:pt>
                <c:pt idx="14">
                  <c:v>6.1775245413426987</c:v>
                </c:pt>
                <c:pt idx="15">
                  <c:v>7.4499673546545422</c:v>
                </c:pt>
                <c:pt idx="16">
                  <c:v>5.6918498843413339</c:v>
                </c:pt>
                <c:pt idx="17">
                  <c:v>5.6239450893270035</c:v>
                </c:pt>
                <c:pt idx="18">
                  <c:v>3.7687009020998814</c:v>
                </c:pt>
                <c:pt idx="19">
                  <c:v>7.1102455018919626</c:v>
                </c:pt>
                <c:pt idx="20">
                  <c:v>7.6644895812731741</c:v>
                </c:pt>
                <c:pt idx="21">
                  <c:v>-0.36911448421604015</c:v>
                </c:pt>
                <c:pt idx="22">
                  <c:v>4.3905072769977975</c:v>
                </c:pt>
                <c:pt idx="23">
                  <c:v>4.5553944442203989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'01 MAI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MAI 23 '!$D$9:$D$32</c:f>
              <c:numCache>
                <c:formatCode>0.00</c:formatCode>
                <c:ptCount val="24"/>
                <c:pt idx="0">
                  <c:v>105.1733144294376</c:v>
                </c:pt>
                <c:pt idx="1">
                  <c:v>103.0011232148204</c:v>
                </c:pt>
                <c:pt idx="2">
                  <c:v>105.01964258220677</c:v>
                </c:pt>
                <c:pt idx="3">
                  <c:v>100.24601510967116</c:v>
                </c:pt>
                <c:pt idx="4">
                  <c:v>98.720625523763061</c:v>
                </c:pt>
                <c:pt idx="5">
                  <c:v>81.049411948588414</c:v>
                </c:pt>
                <c:pt idx="6">
                  <c:v>92.367273583724298</c:v>
                </c:pt>
                <c:pt idx="7">
                  <c:v>73.131120209209271</c:v>
                </c:pt>
                <c:pt idx="8">
                  <c:v>78.91729767559346</c:v>
                </c:pt>
                <c:pt idx="9">
                  <c:v>81.535104939445759</c:v>
                </c:pt>
                <c:pt idx="10">
                  <c:v>79.006306864603857</c:v>
                </c:pt>
                <c:pt idx="11">
                  <c:v>87.461493618941319</c:v>
                </c:pt>
                <c:pt idx="12">
                  <c:v>88.974400582237664</c:v>
                </c:pt>
                <c:pt idx="13">
                  <c:v>93.788368155649948</c:v>
                </c:pt>
                <c:pt idx="14">
                  <c:v>94.976557848370987</c:v>
                </c:pt>
                <c:pt idx="15">
                  <c:v>94.184235382093419</c:v>
                </c:pt>
                <c:pt idx="16">
                  <c:v>95.28071217943517</c:v>
                </c:pt>
                <c:pt idx="17">
                  <c:v>97.497138387612225</c:v>
                </c:pt>
                <c:pt idx="18">
                  <c:v>119.83402203337349</c:v>
                </c:pt>
                <c:pt idx="19">
                  <c:v>105.51860030145502</c:v>
                </c:pt>
                <c:pt idx="20">
                  <c:v>93.28044313783019</c:v>
                </c:pt>
                <c:pt idx="21">
                  <c:v>93.403921127833172</c:v>
                </c:pt>
                <c:pt idx="22">
                  <c:v>88.131099107849607</c:v>
                </c:pt>
                <c:pt idx="23">
                  <c:v>93.448807053893702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'01 MAI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MAI 23 '!$E$9:$E$32</c:f>
              <c:numCache>
                <c:formatCode>0.00</c:formatCode>
                <c:ptCount val="24"/>
                <c:pt idx="0">
                  <c:v>-16.071287002246702</c:v>
                </c:pt>
                <c:pt idx="1">
                  <c:v>-16.191125129631569</c:v>
                </c:pt>
                <c:pt idx="2">
                  <c:v>-16.15836565291816</c:v>
                </c:pt>
                <c:pt idx="3">
                  <c:v>-16.263643939250823</c:v>
                </c:pt>
                <c:pt idx="4">
                  <c:v>-16.28156363809067</c:v>
                </c:pt>
                <c:pt idx="5">
                  <c:v>-16.612237521350291</c:v>
                </c:pt>
                <c:pt idx="6">
                  <c:v>-16.431640999585536</c:v>
                </c:pt>
                <c:pt idx="7">
                  <c:v>-16.903431078856141</c:v>
                </c:pt>
                <c:pt idx="8">
                  <c:v>-16.719755272790135</c:v>
                </c:pt>
                <c:pt idx="9">
                  <c:v>-16.668516362071383</c:v>
                </c:pt>
                <c:pt idx="10">
                  <c:v>-16.73011504849752</c:v>
                </c:pt>
                <c:pt idx="11">
                  <c:v>-16.574718273494678</c:v>
                </c:pt>
                <c:pt idx="12">
                  <c:v>-16.477840143045139</c:v>
                </c:pt>
                <c:pt idx="13">
                  <c:v>-16.497719767665711</c:v>
                </c:pt>
                <c:pt idx="14">
                  <c:v>-16.054082389713692</c:v>
                </c:pt>
                <c:pt idx="15">
                  <c:v>-16.024202736747934</c:v>
                </c:pt>
                <c:pt idx="16">
                  <c:v>-16.402562063776493</c:v>
                </c:pt>
                <c:pt idx="17">
                  <c:v>-16.321083476939215</c:v>
                </c:pt>
                <c:pt idx="18">
                  <c:v>-16.152722935473374</c:v>
                </c:pt>
                <c:pt idx="19">
                  <c:v>-16.12884580334698</c:v>
                </c:pt>
                <c:pt idx="20">
                  <c:v>-15.634932719103364</c:v>
                </c:pt>
                <c:pt idx="21">
                  <c:v>-16.074806643617155</c:v>
                </c:pt>
                <c:pt idx="22">
                  <c:v>-16.091606384847427</c:v>
                </c:pt>
                <c:pt idx="23">
                  <c:v>-16.404201498114087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'01 MAI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MAI 23 '!$Q$9:$Q$32</c:f>
              <c:numCache>
                <c:formatCode>0.00</c:formatCode>
                <c:ptCount val="24"/>
                <c:pt idx="0">
                  <c:v>20.170000000000002</c:v>
                </c:pt>
                <c:pt idx="1">
                  <c:v>20.170000000000002</c:v>
                </c:pt>
                <c:pt idx="2">
                  <c:v>20.170000000000002</c:v>
                </c:pt>
                <c:pt idx="3">
                  <c:v>20.170000000000002</c:v>
                </c:pt>
                <c:pt idx="4">
                  <c:v>20.170000000000002</c:v>
                </c:pt>
                <c:pt idx="5">
                  <c:v>20.170000000000002</c:v>
                </c:pt>
                <c:pt idx="6">
                  <c:v>20.170000000000002</c:v>
                </c:pt>
                <c:pt idx="7">
                  <c:v>20.170000000000002</c:v>
                </c:pt>
                <c:pt idx="8">
                  <c:v>20.170000000000002</c:v>
                </c:pt>
                <c:pt idx="9">
                  <c:v>20.170000000000002</c:v>
                </c:pt>
                <c:pt idx="10">
                  <c:v>20.170000000000002</c:v>
                </c:pt>
                <c:pt idx="11">
                  <c:v>20.170000000000002</c:v>
                </c:pt>
                <c:pt idx="12">
                  <c:v>20.170000000000002</c:v>
                </c:pt>
                <c:pt idx="13">
                  <c:v>20.170000000000002</c:v>
                </c:pt>
                <c:pt idx="14">
                  <c:v>19.87</c:v>
                </c:pt>
                <c:pt idx="15">
                  <c:v>19.86</c:v>
                </c:pt>
                <c:pt idx="16">
                  <c:v>20.2</c:v>
                </c:pt>
                <c:pt idx="17">
                  <c:v>20.2</c:v>
                </c:pt>
                <c:pt idx="18">
                  <c:v>20</c:v>
                </c:pt>
                <c:pt idx="19">
                  <c:v>20.149999999999999</c:v>
                </c:pt>
                <c:pt idx="20">
                  <c:v>20.149999999999999</c:v>
                </c:pt>
                <c:pt idx="21">
                  <c:v>20.149999999999999</c:v>
                </c:pt>
                <c:pt idx="22">
                  <c:v>20.149999999999999</c:v>
                </c:pt>
                <c:pt idx="23">
                  <c:v>20.170000000000002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'01 MAI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MAI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'01 MAI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MAI 23 '!$AK$9:$AK$32</c:f>
              <c:numCache>
                <c:formatCode>0.00</c:formatCode>
                <c:ptCount val="24"/>
                <c:pt idx="0">
                  <c:v>8.2079725728091066</c:v>
                </c:pt>
                <c:pt idx="1">
                  <c:v>6.1000019148111662</c:v>
                </c:pt>
                <c:pt idx="2">
                  <c:v>4.7887230707113897</c:v>
                </c:pt>
                <c:pt idx="3">
                  <c:v>6.1776288295796329</c:v>
                </c:pt>
                <c:pt idx="4">
                  <c:v>7.080938114327604</c:v>
                </c:pt>
                <c:pt idx="5">
                  <c:v>6.6628255727618724</c:v>
                </c:pt>
                <c:pt idx="6">
                  <c:v>5.6043674158612298</c:v>
                </c:pt>
                <c:pt idx="7">
                  <c:v>8.0123108696468766</c:v>
                </c:pt>
                <c:pt idx="8">
                  <c:v>7.6824575971966773</c:v>
                </c:pt>
                <c:pt idx="9">
                  <c:v>7.6534114226256209</c:v>
                </c:pt>
                <c:pt idx="10">
                  <c:v>7.9738081838936514</c:v>
                </c:pt>
                <c:pt idx="11">
                  <c:v>6.313224654553367</c:v>
                </c:pt>
                <c:pt idx="12">
                  <c:v>7.6634395608074568</c:v>
                </c:pt>
                <c:pt idx="13">
                  <c:v>2.3893516120157727</c:v>
                </c:pt>
                <c:pt idx="14">
                  <c:v>6.1775245413426987</c:v>
                </c:pt>
                <c:pt idx="15">
                  <c:v>7.4499673546545422</c:v>
                </c:pt>
                <c:pt idx="16">
                  <c:v>5.6918498843413339</c:v>
                </c:pt>
                <c:pt idx="17">
                  <c:v>5.6239450893270035</c:v>
                </c:pt>
                <c:pt idx="18">
                  <c:v>3.7687009020998814</c:v>
                </c:pt>
                <c:pt idx="19">
                  <c:v>7.1102455018919626</c:v>
                </c:pt>
                <c:pt idx="20">
                  <c:v>7.6644895812731741</c:v>
                </c:pt>
                <c:pt idx="21">
                  <c:v>-0.36911448421604015</c:v>
                </c:pt>
                <c:pt idx="22">
                  <c:v>4.3905072769977975</c:v>
                </c:pt>
                <c:pt idx="23">
                  <c:v>4.5553944442203989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'01 MAI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MAI 23 '!$AM$9:$AM$32</c:f>
              <c:numCache>
                <c:formatCode>0.00</c:formatCode>
                <c:ptCount val="24"/>
                <c:pt idx="0">
                  <c:v>130.7933144294376</c:v>
                </c:pt>
                <c:pt idx="1">
                  <c:v>128.74112321482039</c:v>
                </c:pt>
                <c:pt idx="2">
                  <c:v>131.18964258220677</c:v>
                </c:pt>
                <c:pt idx="3">
                  <c:v>126.14601510967117</c:v>
                </c:pt>
                <c:pt idx="4">
                  <c:v>124.62062552376307</c:v>
                </c:pt>
                <c:pt idx="5">
                  <c:v>113.55941194858842</c:v>
                </c:pt>
                <c:pt idx="6">
                  <c:v>120.88727358372429</c:v>
                </c:pt>
                <c:pt idx="7">
                  <c:v>102.10112020920927</c:v>
                </c:pt>
                <c:pt idx="8">
                  <c:v>108.80729767559346</c:v>
                </c:pt>
                <c:pt idx="9">
                  <c:v>110.61510493944576</c:v>
                </c:pt>
                <c:pt idx="10">
                  <c:v>108.15630686460386</c:v>
                </c:pt>
                <c:pt idx="11">
                  <c:v>115.21149361894132</c:v>
                </c:pt>
                <c:pt idx="12">
                  <c:v>117.22440058223766</c:v>
                </c:pt>
                <c:pt idx="13">
                  <c:v>121.80836815564994</c:v>
                </c:pt>
                <c:pt idx="14">
                  <c:v>123.00655784837099</c:v>
                </c:pt>
                <c:pt idx="15">
                  <c:v>122.42423538209341</c:v>
                </c:pt>
                <c:pt idx="16">
                  <c:v>122.85071217943518</c:v>
                </c:pt>
                <c:pt idx="17">
                  <c:v>125.74713838761222</c:v>
                </c:pt>
                <c:pt idx="18">
                  <c:v>126.50402203337349</c:v>
                </c:pt>
                <c:pt idx="19">
                  <c:v>129.19860030145503</c:v>
                </c:pt>
                <c:pt idx="20">
                  <c:v>145.79044313783018</c:v>
                </c:pt>
                <c:pt idx="21">
                  <c:v>138.55392112783318</c:v>
                </c:pt>
                <c:pt idx="22">
                  <c:v>133.21109910784961</c:v>
                </c:pt>
                <c:pt idx="23">
                  <c:v>122.8888070538937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'01 MAI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MAI 23 '!$F$9:$F$32</c:f>
              <c:numCache>
                <c:formatCode>General</c:formatCode>
                <c:ptCount val="24"/>
                <c:pt idx="0">
                  <c:v>221.27</c:v>
                </c:pt>
                <c:pt idx="1">
                  <c:v>178.25</c:v>
                </c:pt>
                <c:pt idx="2">
                  <c:v>173.06</c:v>
                </c:pt>
                <c:pt idx="3">
                  <c:v>159.80000000000001</c:v>
                </c:pt>
                <c:pt idx="4">
                  <c:v>158.06</c:v>
                </c:pt>
                <c:pt idx="5">
                  <c:v>125.85</c:v>
                </c:pt>
                <c:pt idx="6">
                  <c:v>117.94</c:v>
                </c:pt>
                <c:pt idx="7">
                  <c:v>118.65</c:v>
                </c:pt>
                <c:pt idx="8">
                  <c:v>105.09</c:v>
                </c:pt>
                <c:pt idx="9">
                  <c:v>104.69</c:v>
                </c:pt>
                <c:pt idx="10">
                  <c:v>104.61</c:v>
                </c:pt>
                <c:pt idx="11">
                  <c:v>115.7</c:v>
                </c:pt>
                <c:pt idx="12">
                  <c:v>112.99</c:v>
                </c:pt>
                <c:pt idx="13">
                  <c:v>123.94</c:v>
                </c:pt>
                <c:pt idx="14">
                  <c:v>134.21</c:v>
                </c:pt>
                <c:pt idx="15">
                  <c:v>116.39</c:v>
                </c:pt>
                <c:pt idx="16">
                  <c:v>101.41</c:v>
                </c:pt>
                <c:pt idx="17">
                  <c:v>132.75</c:v>
                </c:pt>
                <c:pt idx="18">
                  <c:v>204.77</c:v>
                </c:pt>
                <c:pt idx="19">
                  <c:v>209.76</c:v>
                </c:pt>
                <c:pt idx="20">
                  <c:v>220.42</c:v>
                </c:pt>
                <c:pt idx="21">
                  <c:v>206.9</c:v>
                </c:pt>
                <c:pt idx="22">
                  <c:v>188.97</c:v>
                </c:pt>
                <c:pt idx="23">
                  <c:v>174.81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'01 MAI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MAI 23 '!$G$9:$G$32</c:f>
              <c:numCache>
                <c:formatCode>0.00</c:formatCode>
                <c:ptCount val="24"/>
                <c:pt idx="0">
                  <c:v>132.53478156815584</c:v>
                </c:pt>
                <c:pt idx="1">
                  <c:v>92.777641464358254</c:v>
                </c:pt>
                <c:pt idx="2">
                  <c:v>86.51505175771625</c:v>
                </c:pt>
                <c:pt idx="3">
                  <c:v>80.38260904844897</c:v>
                </c:pt>
                <c:pt idx="4">
                  <c:v>84.915485481842353</c:v>
                </c:pt>
                <c:pt idx="5">
                  <c:v>62.075628679656802</c:v>
                </c:pt>
                <c:pt idx="6">
                  <c:v>60.990833054548418</c:v>
                </c:pt>
                <c:pt idx="7">
                  <c:v>64.125151778267181</c:v>
                </c:pt>
                <c:pt idx="8">
                  <c:v>53.784974488552209</c:v>
                </c:pt>
                <c:pt idx="9">
                  <c:v>75.300445899653056</c:v>
                </c:pt>
                <c:pt idx="10">
                  <c:v>76.472397123572705</c:v>
                </c:pt>
                <c:pt idx="11">
                  <c:v>87.751939684156568</c:v>
                </c:pt>
                <c:pt idx="12">
                  <c:v>79.241209836812118</c:v>
                </c:pt>
                <c:pt idx="13">
                  <c:v>73.593248086698125</c:v>
                </c:pt>
                <c:pt idx="14">
                  <c:v>91.176419832953897</c:v>
                </c:pt>
                <c:pt idx="15">
                  <c:v>48.018945017821267</c:v>
                </c:pt>
                <c:pt idx="16">
                  <c:v>34.975604750028111</c:v>
                </c:pt>
                <c:pt idx="17">
                  <c:v>55.762789008812732</c:v>
                </c:pt>
                <c:pt idx="18">
                  <c:v>113.14902823660753</c:v>
                </c:pt>
                <c:pt idx="19">
                  <c:v>117.50771741547743</c:v>
                </c:pt>
                <c:pt idx="20">
                  <c:v>123.39708863688394</c:v>
                </c:pt>
                <c:pt idx="21">
                  <c:v>113.66087163591135</c:v>
                </c:pt>
                <c:pt idx="22">
                  <c:v>101.74140143693002</c:v>
                </c:pt>
                <c:pt idx="23">
                  <c:v>92.000904895469745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'01 MAI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MAI 23 '!$H$9:$H$32</c:f>
              <c:numCache>
                <c:formatCode>0.00</c:formatCode>
                <c:ptCount val="24"/>
                <c:pt idx="0">
                  <c:v>76.58176679132275</c:v>
                </c:pt>
                <c:pt idx="1">
                  <c:v>74.911375475778925</c:v>
                </c:pt>
                <c:pt idx="2">
                  <c:v>76.195227700584539</c:v>
                </c:pt>
                <c:pt idx="3">
                  <c:v>69.468155129658356</c:v>
                </c:pt>
                <c:pt idx="4">
                  <c:v>63.330926060373486</c:v>
                </c:pt>
                <c:pt idx="5">
                  <c:v>54.990473487523403</c:v>
                </c:pt>
                <c:pt idx="6">
                  <c:v>48.299392836916873</c:v>
                </c:pt>
                <c:pt idx="7">
                  <c:v>45.523235717759192</c:v>
                </c:pt>
                <c:pt idx="8">
                  <c:v>42.420819511426402</c:v>
                </c:pt>
                <c:pt idx="9">
                  <c:v>19.42929928902528</c:v>
                </c:pt>
                <c:pt idx="10">
                  <c:v>18.335793304062399</c:v>
                </c:pt>
                <c:pt idx="11">
                  <c:v>17.987045574129759</c:v>
                </c:pt>
                <c:pt idx="12">
                  <c:v>23.970158389373708</c:v>
                </c:pt>
                <c:pt idx="13">
                  <c:v>40.354200050515722</c:v>
                </c:pt>
                <c:pt idx="14">
                  <c:v>32.855984819160341</c:v>
                </c:pt>
                <c:pt idx="15">
                  <c:v>60.01612314656456</c:v>
                </c:pt>
                <c:pt idx="16">
                  <c:v>58.250820161540048</c:v>
                </c:pt>
                <c:pt idx="17">
                  <c:v>68.135681167670796</c:v>
                </c:pt>
                <c:pt idx="18">
                  <c:v>80.042803560455155</c:v>
                </c:pt>
                <c:pt idx="19">
                  <c:v>80.458288534184121</c:v>
                </c:pt>
                <c:pt idx="20">
                  <c:v>84.89947790409478</c:v>
                </c:pt>
                <c:pt idx="21">
                  <c:v>81.646901099797248</c:v>
                </c:pt>
                <c:pt idx="22">
                  <c:v>76.270546453308555</c:v>
                </c:pt>
                <c:pt idx="23">
                  <c:v>72.507250496632636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'01 MAI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MAI 23 '!$I$9:$I$32</c:f>
              <c:numCache>
                <c:formatCode>0.00</c:formatCode>
                <c:ptCount val="24"/>
                <c:pt idx="0">
                  <c:v>12.153451640521427</c:v>
                </c:pt>
                <c:pt idx="1">
                  <c:v>10.560983059862808</c:v>
                </c:pt>
                <c:pt idx="2">
                  <c:v>10.349720541699172</c:v>
                </c:pt>
                <c:pt idx="3">
                  <c:v>9.9492358218926871</c:v>
                </c:pt>
                <c:pt idx="4">
                  <c:v>9.8135884577841512</c:v>
                </c:pt>
                <c:pt idx="5">
                  <c:v>8.7838978328197914</c:v>
                </c:pt>
                <c:pt idx="6">
                  <c:v>8.6497741085346878</c:v>
                </c:pt>
                <c:pt idx="7">
                  <c:v>9.0016125039736199</c:v>
                </c:pt>
                <c:pt idx="8">
                  <c:v>8.8842060000213952</c:v>
                </c:pt>
                <c:pt idx="9">
                  <c:v>9.9602548113216347</c:v>
                </c:pt>
                <c:pt idx="10">
                  <c:v>9.8018095723648901</c:v>
                </c:pt>
                <c:pt idx="11">
                  <c:v>9.9610147417136989</c:v>
                </c:pt>
                <c:pt idx="12">
                  <c:v>9.778631773814185</c:v>
                </c:pt>
                <c:pt idx="13">
                  <c:v>9.9925518627861596</c:v>
                </c:pt>
                <c:pt idx="14">
                  <c:v>10.177595347885772</c:v>
                </c:pt>
                <c:pt idx="15">
                  <c:v>8.3549318356141544</c:v>
                </c:pt>
                <c:pt idx="16">
                  <c:v>8.1835750884318248</c:v>
                </c:pt>
                <c:pt idx="17">
                  <c:v>8.8515298235164313</c:v>
                </c:pt>
                <c:pt idx="18">
                  <c:v>11.578168202937251</c:v>
                </c:pt>
                <c:pt idx="19">
                  <c:v>11.793994050338414</c:v>
                </c:pt>
                <c:pt idx="20">
                  <c:v>12.123433459021259</c:v>
                </c:pt>
                <c:pt idx="21">
                  <c:v>11.592227264291397</c:v>
                </c:pt>
                <c:pt idx="22">
                  <c:v>10.958052109761399</c:v>
                </c:pt>
                <c:pt idx="23">
                  <c:v>10.301844607897623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'01 MAI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MAI 23 '!$AD$9:$AD$32</c:f>
              <c:numCache>
                <c:formatCode>0.00</c:formatCode>
                <c:ptCount val="24"/>
                <c:pt idx="0">
                  <c:v>86.52</c:v>
                </c:pt>
                <c:pt idx="1">
                  <c:v>87.63</c:v>
                </c:pt>
                <c:pt idx="2">
                  <c:v>87.26</c:v>
                </c:pt>
                <c:pt idx="3">
                  <c:v>89.98</c:v>
                </c:pt>
                <c:pt idx="4">
                  <c:v>88.15</c:v>
                </c:pt>
                <c:pt idx="5">
                  <c:v>92.949999999999989</c:v>
                </c:pt>
                <c:pt idx="6">
                  <c:v>94.49</c:v>
                </c:pt>
                <c:pt idx="7">
                  <c:v>98.8</c:v>
                </c:pt>
                <c:pt idx="8">
                  <c:v>105.42999999999999</c:v>
                </c:pt>
                <c:pt idx="9">
                  <c:v>110.07</c:v>
                </c:pt>
                <c:pt idx="10">
                  <c:v>105.81</c:v>
                </c:pt>
                <c:pt idx="11">
                  <c:v>96.86</c:v>
                </c:pt>
                <c:pt idx="12">
                  <c:v>97.990000000000009</c:v>
                </c:pt>
                <c:pt idx="13">
                  <c:v>96.55</c:v>
                </c:pt>
                <c:pt idx="14">
                  <c:v>98.11</c:v>
                </c:pt>
                <c:pt idx="15">
                  <c:v>91.43</c:v>
                </c:pt>
                <c:pt idx="16">
                  <c:v>90.07</c:v>
                </c:pt>
                <c:pt idx="17">
                  <c:v>88.14</c:v>
                </c:pt>
                <c:pt idx="18">
                  <c:v>87.88</c:v>
                </c:pt>
                <c:pt idx="19">
                  <c:v>88.57</c:v>
                </c:pt>
                <c:pt idx="20">
                  <c:v>86.58</c:v>
                </c:pt>
                <c:pt idx="21">
                  <c:v>86.12</c:v>
                </c:pt>
                <c:pt idx="22">
                  <c:v>87.36</c:v>
                </c:pt>
                <c:pt idx="23">
                  <c:v>84.25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'01 MAI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'01 MAI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'01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'01 MAI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'01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'01 MAI 23 '!$AJ$9:$AJ$32</c:f>
              <c:numCache>
                <c:formatCode>0.00</c:formatCode>
                <c:ptCount val="24"/>
                <c:pt idx="0">
                  <c:v>219.05478156815582</c:v>
                </c:pt>
                <c:pt idx="1">
                  <c:v>180.40764146435825</c:v>
                </c:pt>
                <c:pt idx="2">
                  <c:v>173.77505175771626</c:v>
                </c:pt>
                <c:pt idx="3">
                  <c:v>170.36260904844897</c:v>
                </c:pt>
                <c:pt idx="4">
                  <c:v>173.06548548184236</c:v>
                </c:pt>
                <c:pt idx="5">
                  <c:v>155.02562867965679</c:v>
                </c:pt>
                <c:pt idx="6">
                  <c:v>155.48083305454841</c:v>
                </c:pt>
                <c:pt idx="7">
                  <c:v>162.92515177826718</c:v>
                </c:pt>
                <c:pt idx="8">
                  <c:v>159.2149744885522</c:v>
                </c:pt>
                <c:pt idx="9">
                  <c:v>185.37044589965305</c:v>
                </c:pt>
                <c:pt idx="10">
                  <c:v>182.28239712357271</c:v>
                </c:pt>
                <c:pt idx="11">
                  <c:v>184.61193968415657</c:v>
                </c:pt>
                <c:pt idx="12">
                  <c:v>177.23120983681213</c:v>
                </c:pt>
                <c:pt idx="13">
                  <c:v>170.14324808669812</c:v>
                </c:pt>
                <c:pt idx="14">
                  <c:v>189.2864198329539</c:v>
                </c:pt>
                <c:pt idx="15">
                  <c:v>139.44894501782127</c:v>
                </c:pt>
                <c:pt idx="16">
                  <c:v>125.0456047500281</c:v>
                </c:pt>
                <c:pt idx="17">
                  <c:v>143.90278900881273</c:v>
                </c:pt>
                <c:pt idx="18">
                  <c:v>201.02902823660753</c:v>
                </c:pt>
                <c:pt idx="19">
                  <c:v>206.07771741547742</c:v>
                </c:pt>
                <c:pt idx="20">
                  <c:v>209.97708863688393</c:v>
                </c:pt>
                <c:pt idx="21">
                  <c:v>199.78087163591135</c:v>
                </c:pt>
                <c:pt idx="22">
                  <c:v>189.10140143693002</c:v>
                </c:pt>
                <c:pt idx="23">
                  <c:v>176.25090489546974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'01 MAI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'01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'01 MAI 23 '!$AL$9:$AL$32</c:f>
              <c:numCache>
                <c:formatCode>0.00</c:formatCode>
                <c:ptCount val="24"/>
                <c:pt idx="0">
                  <c:v>76.58176679132275</c:v>
                </c:pt>
                <c:pt idx="1">
                  <c:v>74.911375475778925</c:v>
                </c:pt>
                <c:pt idx="2">
                  <c:v>76.195227700584539</c:v>
                </c:pt>
                <c:pt idx="3">
                  <c:v>69.468155129658356</c:v>
                </c:pt>
                <c:pt idx="4">
                  <c:v>63.330926060373486</c:v>
                </c:pt>
                <c:pt idx="5">
                  <c:v>55.300473487523405</c:v>
                </c:pt>
                <c:pt idx="6">
                  <c:v>51.449392836916871</c:v>
                </c:pt>
                <c:pt idx="7">
                  <c:v>52.913235717759193</c:v>
                </c:pt>
                <c:pt idx="8">
                  <c:v>53.650819511426398</c:v>
                </c:pt>
                <c:pt idx="9">
                  <c:v>54.739299289025283</c:v>
                </c:pt>
                <c:pt idx="10">
                  <c:v>53.815793304062396</c:v>
                </c:pt>
                <c:pt idx="11">
                  <c:v>55.51704557412976</c:v>
                </c:pt>
                <c:pt idx="12">
                  <c:v>58.28015838937371</c:v>
                </c:pt>
                <c:pt idx="13">
                  <c:v>70.784200050515722</c:v>
                </c:pt>
                <c:pt idx="14">
                  <c:v>56.32598481916034</c:v>
                </c:pt>
                <c:pt idx="15">
                  <c:v>60.01612314656456</c:v>
                </c:pt>
                <c:pt idx="16">
                  <c:v>70.080820161540046</c:v>
                </c:pt>
                <c:pt idx="17">
                  <c:v>68.135681167670796</c:v>
                </c:pt>
                <c:pt idx="18">
                  <c:v>80.042803560455155</c:v>
                </c:pt>
                <c:pt idx="19">
                  <c:v>80.458288534184121</c:v>
                </c:pt>
                <c:pt idx="20">
                  <c:v>84.89947790409478</c:v>
                </c:pt>
                <c:pt idx="21">
                  <c:v>81.646901099797248</c:v>
                </c:pt>
                <c:pt idx="22">
                  <c:v>76.270546453308555</c:v>
                </c:pt>
                <c:pt idx="23">
                  <c:v>72.507250496632636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5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Brouillon%20rap%20Journalier\05%20Brouillon%20rap%20Journalier%20de%20MAI%202023.xlsm" TargetMode="External"/><Relationship Id="rId1" Type="http://schemas.openxmlformats.org/officeDocument/2006/relationships/externalLinkPath" Target="/RELEVES_DISPATCHING/RELEVE_2023/RELEVES%20DES%20BILANS%20JOURNALIERS/Brouillon%20rap%20Journalier/05%20Brouillon%20rap%20Journalier%20de%20MAI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1 MAI 2023"/>
      <sheetName val="02 MAI 2023"/>
      <sheetName val="03 MAI 2023"/>
      <sheetName val="04  MAI 2023"/>
      <sheetName val="05  MAI 2023"/>
      <sheetName val="06 MAI 2023 "/>
      <sheetName val="07 MAI 2023"/>
      <sheetName val="08 MAI 2023"/>
      <sheetName val="09   MAI 2023"/>
      <sheetName val="10   MAI 2023"/>
      <sheetName val="11 MAI 2023"/>
      <sheetName val="12  MAI 2023"/>
      <sheetName val="13   MAI 2023"/>
      <sheetName val="14 MAI 2023"/>
      <sheetName val="15 MAI 2023"/>
      <sheetName val="16 MAI 2023"/>
      <sheetName val="17 MAI 2023"/>
      <sheetName val="18  MAI 2023 "/>
      <sheetName val="19  MAI 2023"/>
      <sheetName val="20 MAI 2023"/>
      <sheetName val="21 MAI 2023"/>
      <sheetName val="22  MAI 2023"/>
      <sheetName val="23 MAI 2023"/>
      <sheetName val="24  MAI 2023"/>
      <sheetName val="25 MAI 2022"/>
      <sheetName val="26  MAI 2023"/>
      <sheetName val="27 MAI 2023 "/>
      <sheetName val="28  MAI 2023"/>
      <sheetName val="29  MAI 2023 "/>
      <sheetName val="30  MAI 2023  "/>
      <sheetName val="31  MAI 2023  "/>
    </sheetNames>
    <sheetDataSet>
      <sheetData sheetId="0">
        <row r="4">
          <cell r="C4">
            <v>464.96999999999997</v>
          </cell>
          <cell r="E4">
            <v>120.875000000009</v>
          </cell>
        </row>
        <row r="5">
          <cell r="F5">
            <v>52.51</v>
          </cell>
        </row>
        <row r="6">
          <cell r="F6">
            <v>86.58</v>
          </cell>
        </row>
        <row r="9">
          <cell r="C9">
            <v>238.47</v>
          </cell>
          <cell r="E9">
            <v>120.875000000009</v>
          </cell>
        </row>
        <row r="10">
          <cell r="C10">
            <v>236.51</v>
          </cell>
          <cell r="E10">
            <v>120.04166666667599</v>
          </cell>
        </row>
        <row r="14">
          <cell r="G14">
            <v>480</v>
          </cell>
          <cell r="K14">
            <v>2021.3</v>
          </cell>
        </row>
        <row r="15">
          <cell r="G15">
            <v>20.2</v>
          </cell>
          <cell r="H15">
            <v>120.70833333334301</v>
          </cell>
          <cell r="K15">
            <v>91.91</v>
          </cell>
          <cell r="L15">
            <v>0.625</v>
          </cell>
        </row>
        <row r="22">
          <cell r="B22">
            <v>3636.54</v>
          </cell>
          <cell r="G22">
            <v>732.5</v>
          </cell>
        </row>
        <row r="23">
          <cell r="G23">
            <v>57.92</v>
          </cell>
          <cell r="H23">
            <v>0.88124999999999998</v>
          </cell>
          <cell r="K23">
            <v>0</v>
          </cell>
          <cell r="L23">
            <v>120.04166666667599</v>
          </cell>
        </row>
        <row r="29">
          <cell r="G29">
            <v>228.44</v>
          </cell>
          <cell r="K29">
            <v>95.71</v>
          </cell>
        </row>
        <row r="30">
          <cell r="G30">
            <v>37.53</v>
          </cell>
          <cell r="H30">
            <v>120.500000000009</v>
          </cell>
          <cell r="K30">
            <v>15.5</v>
          </cell>
          <cell r="L30">
            <v>120.41666666667599</v>
          </cell>
        </row>
        <row r="61">
          <cell r="B61">
            <v>1966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J40" sqref="J40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6.7109375" bestFit="1" customWidth="1"/>
    <col min="31" max="31" width="8.28515625" bestFit="1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78" t="s">
        <v>103</v>
      </c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</row>
    <row r="2" spans="1:54" ht="20.25" x14ac:dyDescent="0.25">
      <c r="A2" s="179">
        <v>45047</v>
      </c>
      <c r="B2" s="179"/>
      <c r="C2" s="179"/>
      <c r="D2" s="179"/>
      <c r="E2" s="179"/>
      <c r="F2" s="179"/>
      <c r="G2" s="179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0" t="s">
        <v>0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206" t="s">
        <v>91</v>
      </c>
      <c r="AG4" s="207"/>
      <c r="AH4" s="207"/>
      <c r="AI4" s="207"/>
      <c r="AJ4" s="185" t="s">
        <v>104</v>
      </c>
      <c r="AK4" s="186"/>
      <c r="AL4" s="185" t="s">
        <v>105</v>
      </c>
      <c r="AM4" s="186"/>
      <c r="AN4" s="173" t="s">
        <v>69</v>
      </c>
      <c r="AO4" s="174"/>
      <c r="AP4" s="174"/>
      <c r="AQ4" s="174"/>
      <c r="AR4" s="174"/>
      <c r="AS4" s="175"/>
    </row>
    <row r="5" spans="1:54" ht="15.75" customHeight="1" thickBot="1" x14ac:dyDescent="0.3">
      <c r="B5" s="182"/>
      <c r="C5" s="183"/>
      <c r="D5" s="183"/>
      <c r="E5" s="183"/>
      <c r="F5" s="183"/>
      <c r="G5" s="183"/>
      <c r="H5" s="183"/>
      <c r="I5" s="183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208"/>
      <c r="AG5" s="209"/>
      <c r="AH5" s="209"/>
      <c r="AI5" s="209"/>
      <c r="AJ5" s="187"/>
      <c r="AK5" s="188"/>
      <c r="AL5" s="187"/>
      <c r="AM5" s="188"/>
      <c r="AN5" s="176"/>
      <c r="AO5" s="155"/>
      <c r="AP5" s="155"/>
      <c r="AQ5" s="155"/>
      <c r="AR5" s="155"/>
      <c r="AS5" s="177"/>
    </row>
    <row r="6" spans="1:54" ht="18.75" customHeight="1" thickBot="1" x14ac:dyDescent="0.3">
      <c r="B6" s="197" t="s">
        <v>1</v>
      </c>
      <c r="C6" s="198"/>
      <c r="D6" s="198"/>
      <c r="E6" s="198"/>
      <c r="F6" s="198"/>
      <c r="G6" s="198"/>
      <c r="H6" s="198"/>
      <c r="I6" s="199"/>
      <c r="J6" s="197" t="s">
        <v>74</v>
      </c>
      <c r="K6" s="200"/>
      <c r="L6" s="198"/>
      <c r="M6" s="198"/>
      <c r="N6" s="198"/>
      <c r="O6" s="198"/>
      <c r="P6" s="199"/>
      <c r="Q6" s="201"/>
      <c r="R6" s="191" t="s">
        <v>92</v>
      </c>
      <c r="S6" s="192"/>
      <c r="T6" s="192"/>
      <c r="U6" s="192"/>
      <c r="V6" s="192"/>
      <c r="W6" s="192"/>
      <c r="X6" s="192"/>
      <c r="Y6" s="192"/>
      <c r="Z6" s="191" t="s">
        <v>93</v>
      </c>
      <c r="AA6" s="192"/>
      <c r="AB6" s="192"/>
      <c r="AC6" s="192"/>
      <c r="AD6" s="192"/>
      <c r="AE6" s="192"/>
      <c r="AF6" s="193" t="s">
        <v>14</v>
      </c>
      <c r="AG6" s="194"/>
      <c r="AH6" s="202" t="s">
        <v>11</v>
      </c>
      <c r="AI6" s="203"/>
      <c r="AJ6" s="187"/>
      <c r="AK6" s="188"/>
      <c r="AL6" s="187"/>
      <c r="AM6" s="188"/>
      <c r="AN6" s="176"/>
      <c r="AO6" s="155"/>
      <c r="AP6" s="155"/>
      <c r="AQ6" s="155"/>
      <c r="AR6" s="155"/>
      <c r="AS6" s="177"/>
    </row>
    <row r="7" spans="1:54" ht="36.75" customHeight="1" thickBot="1" x14ac:dyDescent="0.3">
      <c r="B7" s="144" t="s">
        <v>12</v>
      </c>
      <c r="C7" s="145"/>
      <c r="D7" s="145"/>
      <c r="E7" s="146"/>
      <c r="F7" s="145" t="s">
        <v>13</v>
      </c>
      <c r="G7" s="145"/>
      <c r="H7" s="145"/>
      <c r="I7" s="147"/>
      <c r="J7" s="142" t="s">
        <v>7</v>
      </c>
      <c r="K7" s="143"/>
      <c r="L7" s="157" t="s">
        <v>8</v>
      </c>
      <c r="M7" s="143"/>
      <c r="N7" s="157" t="s">
        <v>9</v>
      </c>
      <c r="O7" s="143"/>
      <c r="P7" s="157" t="s">
        <v>10</v>
      </c>
      <c r="Q7" s="158"/>
      <c r="R7" s="142" t="s">
        <v>4</v>
      </c>
      <c r="S7" s="156"/>
      <c r="T7" s="156"/>
      <c r="U7" s="156"/>
      <c r="V7" s="156"/>
      <c r="W7" s="156"/>
      <c r="X7" s="157" t="s">
        <v>90</v>
      </c>
      <c r="Y7" s="158"/>
      <c r="Z7" s="142" t="s">
        <v>3</v>
      </c>
      <c r="AA7" s="156"/>
      <c r="AB7" s="156"/>
      <c r="AC7" s="143"/>
      <c r="AD7" s="148" t="s">
        <v>90</v>
      </c>
      <c r="AE7" s="148"/>
      <c r="AF7" s="195"/>
      <c r="AG7" s="196"/>
      <c r="AH7" s="204"/>
      <c r="AI7" s="205"/>
      <c r="AJ7" s="189"/>
      <c r="AK7" s="190"/>
      <c r="AL7" s="189"/>
      <c r="AM7" s="190"/>
      <c r="AN7" s="176"/>
      <c r="AO7" s="155"/>
      <c r="AP7" s="155"/>
      <c r="AQ7" s="155"/>
      <c r="AR7" s="155"/>
      <c r="AS7" s="177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79</v>
      </c>
      <c r="S8" s="87" t="s">
        <v>80</v>
      </c>
      <c r="T8" s="87" t="s">
        <v>83</v>
      </c>
      <c r="U8" s="87" t="s">
        <v>84</v>
      </c>
      <c r="V8" s="87" t="s">
        <v>85</v>
      </c>
      <c r="W8" s="87" t="s">
        <v>86</v>
      </c>
      <c r="X8" s="13" t="s">
        <v>40</v>
      </c>
      <c r="Y8" s="14" t="s">
        <v>89</v>
      </c>
      <c r="Z8" s="86" t="s">
        <v>81</v>
      </c>
      <c r="AA8" s="87" t="s">
        <v>82</v>
      </c>
      <c r="AB8" s="87" t="s">
        <v>87</v>
      </c>
      <c r="AC8" s="88" t="s">
        <v>88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5"/>
      <c r="AO8" s="126"/>
      <c r="AP8" s="126"/>
      <c r="AQ8" s="126"/>
      <c r="AR8" s="126"/>
      <c r="AS8" s="119"/>
    </row>
    <row r="9" spans="1:54" ht="15.75" x14ac:dyDescent="0.25">
      <c r="A9" s="25">
        <v>1</v>
      </c>
      <c r="B9" s="74">
        <v>97.31</v>
      </c>
      <c r="C9" s="51">
        <f t="shared" ref="C9:C32" si="0">AK9-AE9</f>
        <v>8.2079725728091066</v>
      </c>
      <c r="D9" s="52">
        <f t="shared" ref="D9:D32" si="1">AM9-Y9</f>
        <v>105.1733144294376</v>
      </c>
      <c r="E9" s="59">
        <f t="shared" ref="E9:E32" si="2">(AG9+AI9)-Q9</f>
        <v>-16.071287002246702</v>
      </c>
      <c r="F9" s="76">
        <v>221.27</v>
      </c>
      <c r="G9" s="52">
        <f t="shared" ref="G9:G32" si="3">AJ9-AD9</f>
        <v>132.53478156815584</v>
      </c>
      <c r="H9" s="52">
        <f t="shared" ref="H9:H32" si="4">AL9-X9</f>
        <v>76.58176679132275</v>
      </c>
      <c r="I9" s="53">
        <f t="shared" ref="I9:I32" si="5">(AH9+AF9)-P9</f>
        <v>12.153451640521427</v>
      </c>
      <c r="J9" s="58">
        <v>0</v>
      </c>
      <c r="K9" s="84">
        <v>20.170000000000002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20.170000000000002</v>
      </c>
      <c r="R9" s="90">
        <v>0</v>
      </c>
      <c r="S9" s="84">
        <v>0</v>
      </c>
      <c r="T9" s="84">
        <v>0</v>
      </c>
      <c r="U9" s="84">
        <v>25.62</v>
      </c>
      <c r="V9" s="84">
        <v>0</v>
      </c>
      <c r="W9" s="84">
        <v>0</v>
      </c>
      <c r="X9" s="93">
        <f>R9+T9+V9</f>
        <v>0</v>
      </c>
      <c r="Y9" s="94">
        <f>S9+U9+W9</f>
        <v>25.62</v>
      </c>
      <c r="Z9" s="90">
        <v>0</v>
      </c>
      <c r="AA9" s="84">
        <v>0</v>
      </c>
      <c r="AB9" s="84">
        <v>86.52</v>
      </c>
      <c r="AC9" s="84">
        <v>0</v>
      </c>
      <c r="AD9" s="95">
        <f>Z9+AB9</f>
        <v>86.52</v>
      </c>
      <c r="AE9" s="52">
        <f>AA9+AC9</f>
        <v>0</v>
      </c>
      <c r="AF9" s="115">
        <v>0.47476720430107522</v>
      </c>
      <c r="AG9" s="116">
        <v>9.4498252688172038E-2</v>
      </c>
      <c r="AH9" s="54">
        <f t="shared" ref="AH9:AH32" si="6">(F9+P9+X9+AD9)-(AJ9+AL9+AF9)</f>
        <v>11.678684436220351</v>
      </c>
      <c r="AI9" s="63">
        <f t="shared" ref="AI9:AI32" si="7">(B9+Q9+Y9+AE9)-(AM9+AK9+AG9)</f>
        <v>4.0042147450651271</v>
      </c>
      <c r="AJ9" s="64">
        <v>219.05478156815582</v>
      </c>
      <c r="AK9" s="61">
        <v>8.2079725728091066</v>
      </c>
      <c r="AL9" s="66">
        <v>76.58176679132275</v>
      </c>
      <c r="AM9" s="61">
        <v>130.7933144294376</v>
      </c>
      <c r="AS9" s="120"/>
      <c r="BA9" s="42"/>
      <c r="BB9" s="42"/>
    </row>
    <row r="10" spans="1:54" ht="15.75" x14ac:dyDescent="0.25">
      <c r="A10" s="25">
        <v>2</v>
      </c>
      <c r="B10" s="69">
        <v>92.91</v>
      </c>
      <c r="C10" s="51">
        <f t="shared" si="0"/>
        <v>6.1000019148111662</v>
      </c>
      <c r="D10" s="52">
        <f t="shared" si="1"/>
        <v>103.0011232148204</v>
      </c>
      <c r="E10" s="59">
        <f t="shared" si="2"/>
        <v>-16.191125129631569</v>
      </c>
      <c r="F10" s="68">
        <v>178.25</v>
      </c>
      <c r="G10" s="52">
        <f t="shared" si="3"/>
        <v>92.777641464358254</v>
      </c>
      <c r="H10" s="52">
        <f t="shared" si="4"/>
        <v>74.911375475778925</v>
      </c>
      <c r="I10" s="53">
        <f t="shared" si="5"/>
        <v>10.560983059862808</v>
      </c>
      <c r="J10" s="58">
        <v>0</v>
      </c>
      <c r="K10" s="81">
        <v>20.170000000000002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20.170000000000002</v>
      </c>
      <c r="R10" s="90">
        <v>0</v>
      </c>
      <c r="S10" s="84">
        <v>0</v>
      </c>
      <c r="T10" s="84">
        <v>0</v>
      </c>
      <c r="U10" s="84">
        <v>25.74</v>
      </c>
      <c r="V10" s="84">
        <v>0</v>
      </c>
      <c r="W10" s="84">
        <v>0</v>
      </c>
      <c r="X10" s="93">
        <f t="shared" ref="X10:X32" si="10">R10+T10+V10</f>
        <v>0</v>
      </c>
      <c r="Y10" s="94">
        <f t="shared" ref="Y10:Y32" si="11">S10+U10+W10</f>
        <v>25.74</v>
      </c>
      <c r="Z10" s="90">
        <v>0</v>
      </c>
      <c r="AA10" s="84">
        <v>0</v>
      </c>
      <c r="AB10" s="84">
        <v>87.63</v>
      </c>
      <c r="AC10" s="84">
        <v>0</v>
      </c>
      <c r="AD10" s="95">
        <f t="shared" ref="AD10:AD32" si="12">Z10+AB10</f>
        <v>87.63</v>
      </c>
      <c r="AE10" s="52">
        <f t="shared" ref="AE10:AE32" si="13">AA10+AC10</f>
        <v>0</v>
      </c>
      <c r="AF10" s="117">
        <v>0.47476720430107522</v>
      </c>
      <c r="AG10" s="116">
        <v>9.4498252688172038E-2</v>
      </c>
      <c r="AH10" s="54">
        <f t="shared" si="6"/>
        <v>10.086215855561733</v>
      </c>
      <c r="AI10" s="63">
        <f t="shared" si="7"/>
        <v>3.8843766176802603</v>
      </c>
      <c r="AJ10" s="64">
        <v>180.40764146435825</v>
      </c>
      <c r="AK10" s="61">
        <v>6.1000019148111662</v>
      </c>
      <c r="AL10" s="66">
        <v>74.911375475778925</v>
      </c>
      <c r="AM10" s="61">
        <v>128.74112321482039</v>
      </c>
      <c r="AS10" s="120"/>
      <c r="BA10" s="42"/>
      <c r="BB10" s="42"/>
    </row>
    <row r="11" spans="1:54" ht="15" customHeight="1" x14ac:dyDescent="0.25">
      <c r="A11" s="25">
        <v>3</v>
      </c>
      <c r="B11" s="69">
        <v>93.65</v>
      </c>
      <c r="C11" s="51">
        <f t="shared" si="0"/>
        <v>4.7887230707113897</v>
      </c>
      <c r="D11" s="52">
        <f t="shared" si="1"/>
        <v>105.01964258220677</v>
      </c>
      <c r="E11" s="59">
        <f t="shared" si="2"/>
        <v>-16.15836565291816</v>
      </c>
      <c r="F11" s="68">
        <v>173.06</v>
      </c>
      <c r="G11" s="52">
        <f t="shared" si="3"/>
        <v>86.51505175771625</v>
      </c>
      <c r="H11" s="52">
        <f t="shared" si="4"/>
        <v>76.195227700584539</v>
      </c>
      <c r="I11" s="53">
        <f t="shared" si="5"/>
        <v>10.349720541699172</v>
      </c>
      <c r="J11" s="58">
        <v>0</v>
      </c>
      <c r="K11" s="81">
        <v>20.170000000000002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20.170000000000002</v>
      </c>
      <c r="R11" s="90">
        <v>0</v>
      </c>
      <c r="S11" s="84">
        <v>0</v>
      </c>
      <c r="T11" s="84">
        <v>0</v>
      </c>
      <c r="U11" s="84">
        <v>26.17</v>
      </c>
      <c r="V11" s="84">
        <v>0</v>
      </c>
      <c r="W11" s="84">
        <v>0</v>
      </c>
      <c r="X11" s="93">
        <f t="shared" si="10"/>
        <v>0</v>
      </c>
      <c r="Y11" s="94">
        <f t="shared" si="11"/>
        <v>26.17</v>
      </c>
      <c r="Z11" s="90">
        <v>0</v>
      </c>
      <c r="AA11" s="84">
        <v>0</v>
      </c>
      <c r="AB11" s="84">
        <v>87.26</v>
      </c>
      <c r="AC11" s="84">
        <v>0</v>
      </c>
      <c r="AD11" s="95">
        <f t="shared" si="12"/>
        <v>87.26</v>
      </c>
      <c r="AE11" s="52">
        <f t="shared" si="13"/>
        <v>0</v>
      </c>
      <c r="AF11" s="117">
        <v>0.47476720430107522</v>
      </c>
      <c r="AG11" s="116">
        <v>9.4498252688172038E-2</v>
      </c>
      <c r="AH11" s="54">
        <f t="shared" si="6"/>
        <v>9.8749533373980967</v>
      </c>
      <c r="AI11" s="63">
        <f t="shared" si="7"/>
        <v>3.9171360943936691</v>
      </c>
      <c r="AJ11" s="64">
        <v>173.77505175771626</v>
      </c>
      <c r="AK11" s="61">
        <v>4.7887230707113897</v>
      </c>
      <c r="AL11" s="66">
        <v>76.195227700584539</v>
      </c>
      <c r="AM11" s="61">
        <v>131.18964258220677</v>
      </c>
      <c r="AS11" s="120"/>
      <c r="BA11" s="42"/>
      <c r="BB11" s="42"/>
    </row>
    <row r="12" spans="1:54" ht="15" customHeight="1" x14ac:dyDescent="0.25">
      <c r="A12" s="25">
        <v>4</v>
      </c>
      <c r="B12" s="69">
        <v>90.16</v>
      </c>
      <c r="C12" s="51">
        <f t="shared" si="0"/>
        <v>6.1776288295796329</v>
      </c>
      <c r="D12" s="52">
        <f t="shared" si="1"/>
        <v>100.24601510967116</v>
      </c>
      <c r="E12" s="59">
        <f t="shared" si="2"/>
        <v>-16.263643939250823</v>
      </c>
      <c r="F12" s="68">
        <v>159.80000000000001</v>
      </c>
      <c r="G12" s="52">
        <f t="shared" si="3"/>
        <v>80.38260904844897</v>
      </c>
      <c r="H12" s="52">
        <f t="shared" si="4"/>
        <v>69.468155129658356</v>
      </c>
      <c r="I12" s="53">
        <f t="shared" si="5"/>
        <v>9.9492358218926871</v>
      </c>
      <c r="J12" s="58">
        <v>0</v>
      </c>
      <c r="K12" s="81">
        <v>20.170000000000002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20.170000000000002</v>
      </c>
      <c r="R12" s="90">
        <v>0</v>
      </c>
      <c r="S12" s="84">
        <v>0</v>
      </c>
      <c r="T12" s="84">
        <v>0</v>
      </c>
      <c r="U12" s="84">
        <v>25.9</v>
      </c>
      <c r="V12" s="84">
        <v>0</v>
      </c>
      <c r="W12" s="84">
        <v>0</v>
      </c>
      <c r="X12" s="93">
        <f t="shared" si="10"/>
        <v>0</v>
      </c>
      <c r="Y12" s="94">
        <f t="shared" si="11"/>
        <v>25.9</v>
      </c>
      <c r="Z12" s="90">
        <v>0</v>
      </c>
      <c r="AA12" s="84">
        <v>0</v>
      </c>
      <c r="AB12" s="84">
        <v>89.98</v>
      </c>
      <c r="AC12" s="84">
        <v>0</v>
      </c>
      <c r="AD12" s="95">
        <f t="shared" si="12"/>
        <v>89.98</v>
      </c>
      <c r="AE12" s="52">
        <f t="shared" si="13"/>
        <v>0</v>
      </c>
      <c r="AF12" s="117">
        <v>0.47476720430107522</v>
      </c>
      <c r="AG12" s="116">
        <v>9.4498252688172038E-2</v>
      </c>
      <c r="AH12" s="54">
        <f t="shared" si="6"/>
        <v>9.4744686175916115</v>
      </c>
      <c r="AI12" s="63">
        <f t="shared" si="7"/>
        <v>3.8118578080610064</v>
      </c>
      <c r="AJ12" s="64">
        <v>170.36260904844897</v>
      </c>
      <c r="AK12" s="61">
        <v>6.1776288295796329</v>
      </c>
      <c r="AL12" s="66">
        <v>69.468155129658356</v>
      </c>
      <c r="AM12" s="61">
        <v>126.14601510967117</v>
      </c>
      <c r="AS12" s="120"/>
      <c r="BA12" s="42"/>
      <c r="BB12" s="42"/>
    </row>
    <row r="13" spans="1:54" ht="15.75" x14ac:dyDescent="0.25">
      <c r="A13" s="25">
        <v>5</v>
      </c>
      <c r="B13" s="69">
        <v>89.52000000000001</v>
      </c>
      <c r="C13" s="51">
        <f t="shared" si="0"/>
        <v>7.080938114327604</v>
      </c>
      <c r="D13" s="52">
        <f t="shared" si="1"/>
        <v>98.720625523763061</v>
      </c>
      <c r="E13" s="59">
        <f t="shared" si="2"/>
        <v>-16.28156363809067</v>
      </c>
      <c r="F13" s="68">
        <v>158.06</v>
      </c>
      <c r="G13" s="52">
        <f t="shared" si="3"/>
        <v>84.915485481842353</v>
      </c>
      <c r="H13" s="52">
        <f t="shared" si="4"/>
        <v>63.330926060373486</v>
      </c>
      <c r="I13" s="53">
        <f t="shared" si="5"/>
        <v>9.8135884577841512</v>
      </c>
      <c r="J13" s="58">
        <v>0</v>
      </c>
      <c r="K13" s="81">
        <v>20.170000000000002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20.170000000000002</v>
      </c>
      <c r="R13" s="90">
        <v>0</v>
      </c>
      <c r="S13" s="84">
        <v>0</v>
      </c>
      <c r="T13" s="84">
        <v>0</v>
      </c>
      <c r="U13" s="84">
        <v>25.9</v>
      </c>
      <c r="V13" s="84">
        <v>0</v>
      </c>
      <c r="W13" s="84">
        <v>0</v>
      </c>
      <c r="X13" s="93">
        <f t="shared" si="10"/>
        <v>0</v>
      </c>
      <c r="Y13" s="94">
        <f t="shared" si="11"/>
        <v>25.9</v>
      </c>
      <c r="Z13" s="90">
        <v>0</v>
      </c>
      <c r="AA13" s="84">
        <v>0</v>
      </c>
      <c r="AB13" s="84">
        <v>88.15</v>
      </c>
      <c r="AC13" s="84">
        <v>0</v>
      </c>
      <c r="AD13" s="95">
        <f t="shared" si="12"/>
        <v>88.15</v>
      </c>
      <c r="AE13" s="52">
        <f t="shared" si="13"/>
        <v>0</v>
      </c>
      <c r="AF13" s="117">
        <v>0.47476720430107522</v>
      </c>
      <c r="AG13" s="116">
        <v>9.4498252688172038E-2</v>
      </c>
      <c r="AH13" s="54">
        <f t="shared" si="6"/>
        <v>9.3388212534830757</v>
      </c>
      <c r="AI13" s="63">
        <f t="shared" si="7"/>
        <v>3.793938109221159</v>
      </c>
      <c r="AJ13" s="64">
        <v>173.06548548184236</v>
      </c>
      <c r="AK13" s="61">
        <v>7.080938114327604</v>
      </c>
      <c r="AL13" s="66">
        <v>63.330926060373486</v>
      </c>
      <c r="AM13" s="61">
        <v>124.62062552376307</v>
      </c>
      <c r="AS13" s="120"/>
      <c r="BA13" s="42"/>
      <c r="BB13" s="42"/>
    </row>
    <row r="14" spans="1:54" ht="15.75" customHeight="1" x14ac:dyDescent="0.25">
      <c r="A14" s="25">
        <v>6</v>
      </c>
      <c r="B14" s="69">
        <v>71.099999999999994</v>
      </c>
      <c r="C14" s="51">
        <f t="shared" si="0"/>
        <v>6.6628255727618724</v>
      </c>
      <c r="D14" s="52">
        <f t="shared" si="1"/>
        <v>81.049411948588414</v>
      </c>
      <c r="E14" s="59">
        <f t="shared" si="2"/>
        <v>-16.612237521350291</v>
      </c>
      <c r="F14" s="68">
        <v>125.85</v>
      </c>
      <c r="G14" s="52">
        <f t="shared" si="3"/>
        <v>62.075628679656802</v>
      </c>
      <c r="H14" s="52">
        <f t="shared" si="4"/>
        <v>54.990473487523403</v>
      </c>
      <c r="I14" s="53">
        <f t="shared" si="5"/>
        <v>8.7838978328197914</v>
      </c>
      <c r="J14" s="58">
        <v>0</v>
      </c>
      <c r="K14" s="81">
        <v>20.170000000000002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20.170000000000002</v>
      </c>
      <c r="R14" s="90">
        <v>0.31</v>
      </c>
      <c r="S14" s="84">
        <v>0</v>
      </c>
      <c r="T14" s="84">
        <v>0</v>
      </c>
      <c r="U14" s="84">
        <v>32.51</v>
      </c>
      <c r="V14" s="84">
        <v>0</v>
      </c>
      <c r="W14" s="84">
        <v>0</v>
      </c>
      <c r="X14" s="93">
        <f t="shared" si="10"/>
        <v>0.31</v>
      </c>
      <c r="Y14" s="94">
        <f t="shared" si="11"/>
        <v>32.51</v>
      </c>
      <c r="Z14" s="90">
        <v>0.6</v>
      </c>
      <c r="AA14" s="84">
        <v>0</v>
      </c>
      <c r="AB14" s="84">
        <v>92.35</v>
      </c>
      <c r="AC14" s="84">
        <v>0</v>
      </c>
      <c r="AD14" s="95">
        <f t="shared" si="12"/>
        <v>92.949999999999989</v>
      </c>
      <c r="AE14" s="52">
        <f t="shared" si="13"/>
        <v>0</v>
      </c>
      <c r="AF14" s="117">
        <v>0.47476720430107522</v>
      </c>
      <c r="AG14" s="116">
        <v>9.4498252688172038E-2</v>
      </c>
      <c r="AH14" s="54">
        <f t="shared" si="6"/>
        <v>8.3091306285187159</v>
      </c>
      <c r="AI14" s="63">
        <f t="shared" si="7"/>
        <v>3.463264225961538</v>
      </c>
      <c r="AJ14" s="64">
        <v>155.02562867965679</v>
      </c>
      <c r="AK14" s="61">
        <v>6.6628255727618724</v>
      </c>
      <c r="AL14" s="66">
        <v>55.300473487523405</v>
      </c>
      <c r="AM14" s="61">
        <v>113.55941194858842</v>
      </c>
      <c r="AS14" s="120"/>
      <c r="BA14" s="42"/>
      <c r="BB14" s="42"/>
    </row>
    <row r="15" spans="1:54" ht="15.75" x14ac:dyDescent="0.25">
      <c r="A15" s="25">
        <v>7</v>
      </c>
      <c r="B15" s="69">
        <v>81.539999999999992</v>
      </c>
      <c r="C15" s="51">
        <f t="shared" si="0"/>
        <v>5.6043674158612298</v>
      </c>
      <c r="D15" s="52">
        <f t="shared" si="1"/>
        <v>92.367273583724298</v>
      </c>
      <c r="E15" s="59">
        <f t="shared" si="2"/>
        <v>-16.431640999585536</v>
      </c>
      <c r="F15" s="68">
        <v>117.94</v>
      </c>
      <c r="G15" s="52">
        <f t="shared" si="3"/>
        <v>60.990833054548418</v>
      </c>
      <c r="H15" s="52">
        <f t="shared" si="4"/>
        <v>48.299392836916873</v>
      </c>
      <c r="I15" s="53">
        <f t="shared" si="5"/>
        <v>8.6497741085346878</v>
      </c>
      <c r="J15" s="58">
        <v>0</v>
      </c>
      <c r="K15" s="81">
        <v>20.170000000000002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20.170000000000002</v>
      </c>
      <c r="R15" s="90">
        <v>3.15</v>
      </c>
      <c r="S15" s="84">
        <v>0</v>
      </c>
      <c r="T15" s="84">
        <v>0</v>
      </c>
      <c r="U15" s="84">
        <v>28.52</v>
      </c>
      <c r="V15" s="84">
        <v>0</v>
      </c>
      <c r="W15" s="84">
        <v>0</v>
      </c>
      <c r="X15" s="93">
        <f t="shared" si="10"/>
        <v>3.15</v>
      </c>
      <c r="Y15" s="94">
        <f t="shared" si="11"/>
        <v>28.52</v>
      </c>
      <c r="Z15" s="90">
        <v>2.5</v>
      </c>
      <c r="AA15" s="84">
        <v>0</v>
      </c>
      <c r="AB15" s="84">
        <v>91.99</v>
      </c>
      <c r="AC15" s="84">
        <v>0</v>
      </c>
      <c r="AD15" s="95">
        <f t="shared" si="12"/>
        <v>94.49</v>
      </c>
      <c r="AE15" s="52">
        <f t="shared" si="13"/>
        <v>0</v>
      </c>
      <c r="AF15" s="117">
        <v>0.47476720430107522</v>
      </c>
      <c r="AG15" s="116">
        <v>9.4498252688172038E-2</v>
      </c>
      <c r="AH15" s="54">
        <f t="shared" si="6"/>
        <v>8.1750069042336122</v>
      </c>
      <c r="AI15" s="63">
        <f t="shared" si="7"/>
        <v>3.6438607477262934</v>
      </c>
      <c r="AJ15" s="64">
        <v>155.48083305454841</v>
      </c>
      <c r="AK15" s="61">
        <v>5.6043674158612298</v>
      </c>
      <c r="AL15" s="66">
        <v>51.449392836916871</v>
      </c>
      <c r="AM15" s="61">
        <v>120.88727358372429</v>
      </c>
      <c r="AS15" s="120"/>
      <c r="BA15" s="42"/>
      <c r="BB15" s="42"/>
    </row>
    <row r="16" spans="1:54" ht="15.75" x14ac:dyDescent="0.25">
      <c r="A16" s="25">
        <v>8</v>
      </c>
      <c r="B16" s="69">
        <v>64.240000000000009</v>
      </c>
      <c r="C16" s="51">
        <f t="shared" si="0"/>
        <v>8.0123108696468766</v>
      </c>
      <c r="D16" s="52">
        <f t="shared" si="1"/>
        <v>73.131120209209271</v>
      </c>
      <c r="E16" s="59">
        <f t="shared" si="2"/>
        <v>-16.903431078856141</v>
      </c>
      <c r="F16" s="68">
        <v>118.65</v>
      </c>
      <c r="G16" s="52">
        <f t="shared" si="3"/>
        <v>64.125151778267181</v>
      </c>
      <c r="H16" s="52">
        <f t="shared" si="4"/>
        <v>45.523235717759192</v>
      </c>
      <c r="I16" s="53">
        <f t="shared" si="5"/>
        <v>9.0016125039736199</v>
      </c>
      <c r="J16" s="58">
        <v>0</v>
      </c>
      <c r="K16" s="81">
        <v>20.170000000000002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20.170000000000002</v>
      </c>
      <c r="R16" s="90">
        <v>7.39</v>
      </c>
      <c r="S16" s="84">
        <v>0</v>
      </c>
      <c r="T16" s="84">
        <v>0</v>
      </c>
      <c r="U16" s="84">
        <v>28.97</v>
      </c>
      <c r="V16" s="84">
        <v>0</v>
      </c>
      <c r="W16" s="84">
        <v>0</v>
      </c>
      <c r="X16" s="93">
        <f t="shared" si="10"/>
        <v>7.39</v>
      </c>
      <c r="Y16" s="94">
        <f t="shared" si="11"/>
        <v>28.97</v>
      </c>
      <c r="Z16" s="90">
        <v>6.8</v>
      </c>
      <c r="AA16" s="84">
        <v>0</v>
      </c>
      <c r="AB16" s="84">
        <v>92</v>
      </c>
      <c r="AC16" s="84">
        <v>0</v>
      </c>
      <c r="AD16" s="95">
        <f t="shared" si="12"/>
        <v>98.8</v>
      </c>
      <c r="AE16" s="52">
        <f t="shared" si="13"/>
        <v>0</v>
      </c>
      <c r="AF16" s="117">
        <v>0.47476720430107522</v>
      </c>
      <c r="AG16" s="116">
        <v>9.4498252688172038E-2</v>
      </c>
      <c r="AH16" s="54">
        <f t="shared" si="6"/>
        <v>8.5268452996725443</v>
      </c>
      <c r="AI16" s="63">
        <f t="shared" si="7"/>
        <v>3.1720706684556887</v>
      </c>
      <c r="AJ16" s="64">
        <v>162.92515177826718</v>
      </c>
      <c r="AK16" s="61">
        <v>8.0123108696468766</v>
      </c>
      <c r="AL16" s="66">
        <v>52.913235717759193</v>
      </c>
      <c r="AM16" s="61">
        <v>102.10112020920927</v>
      </c>
      <c r="AS16" s="120"/>
      <c r="BA16" s="42"/>
      <c r="BB16" s="42"/>
    </row>
    <row r="17" spans="1:54" ht="15.75" x14ac:dyDescent="0.25">
      <c r="A17" s="25">
        <v>9</v>
      </c>
      <c r="B17" s="69">
        <v>69.88</v>
      </c>
      <c r="C17" s="51">
        <f t="shared" si="0"/>
        <v>7.6824575971966773</v>
      </c>
      <c r="D17" s="52">
        <f t="shared" si="1"/>
        <v>78.91729767559346</v>
      </c>
      <c r="E17" s="59">
        <f t="shared" si="2"/>
        <v>-16.719755272790135</v>
      </c>
      <c r="F17" s="68">
        <v>105.09</v>
      </c>
      <c r="G17" s="52">
        <f t="shared" si="3"/>
        <v>53.784974488552209</v>
      </c>
      <c r="H17" s="52">
        <f t="shared" si="4"/>
        <v>42.420819511426402</v>
      </c>
      <c r="I17" s="53">
        <f t="shared" si="5"/>
        <v>8.8842060000213952</v>
      </c>
      <c r="J17" s="58">
        <v>0</v>
      </c>
      <c r="K17" s="81">
        <v>20.170000000000002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20.170000000000002</v>
      </c>
      <c r="R17" s="90">
        <v>11.23</v>
      </c>
      <c r="S17" s="84">
        <v>0</v>
      </c>
      <c r="T17" s="84">
        <v>0</v>
      </c>
      <c r="U17" s="84">
        <v>29.89</v>
      </c>
      <c r="V17" s="84">
        <v>0</v>
      </c>
      <c r="W17" s="84">
        <v>0</v>
      </c>
      <c r="X17" s="93">
        <f t="shared" si="10"/>
        <v>11.23</v>
      </c>
      <c r="Y17" s="94">
        <f t="shared" si="11"/>
        <v>29.89</v>
      </c>
      <c r="Z17" s="90">
        <v>12.6</v>
      </c>
      <c r="AA17" s="84">
        <v>0</v>
      </c>
      <c r="AB17" s="84">
        <v>92.83</v>
      </c>
      <c r="AC17" s="84">
        <v>0</v>
      </c>
      <c r="AD17" s="95">
        <f t="shared" si="12"/>
        <v>105.42999999999999</v>
      </c>
      <c r="AE17" s="52">
        <f t="shared" si="13"/>
        <v>0</v>
      </c>
      <c r="AF17" s="117">
        <v>0.47476720430107522</v>
      </c>
      <c r="AG17" s="116">
        <v>9.4498252688172038E-2</v>
      </c>
      <c r="AH17" s="54">
        <f t="shared" si="6"/>
        <v>8.4094387957203196</v>
      </c>
      <c r="AI17" s="63">
        <f t="shared" si="7"/>
        <v>3.3557464745216947</v>
      </c>
      <c r="AJ17" s="64">
        <v>159.2149744885522</v>
      </c>
      <c r="AK17" s="61">
        <v>7.6824575971966773</v>
      </c>
      <c r="AL17" s="66">
        <v>53.650819511426398</v>
      </c>
      <c r="AM17" s="61">
        <v>108.80729767559346</v>
      </c>
      <c r="AS17" s="120"/>
      <c r="BA17" s="42"/>
      <c r="BB17" s="42"/>
    </row>
    <row r="18" spans="1:54" ht="15.75" x14ac:dyDescent="0.25">
      <c r="A18" s="25">
        <v>10</v>
      </c>
      <c r="B18" s="69">
        <v>72.52</v>
      </c>
      <c r="C18" s="51">
        <f t="shared" si="0"/>
        <v>7.6534114226256209</v>
      </c>
      <c r="D18" s="52">
        <f t="shared" si="1"/>
        <v>81.535104939445759</v>
      </c>
      <c r="E18" s="59">
        <f t="shared" si="2"/>
        <v>-16.668516362071383</v>
      </c>
      <c r="F18" s="68">
        <v>104.69</v>
      </c>
      <c r="G18" s="52">
        <f t="shared" si="3"/>
        <v>75.300445899653056</v>
      </c>
      <c r="H18" s="52">
        <f t="shared" si="4"/>
        <v>19.42929928902528</v>
      </c>
      <c r="I18" s="53">
        <f t="shared" si="5"/>
        <v>9.9602548113216347</v>
      </c>
      <c r="J18" s="58">
        <v>0</v>
      </c>
      <c r="K18" s="81">
        <v>20.170000000000002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20.170000000000002</v>
      </c>
      <c r="R18" s="90">
        <v>35.31</v>
      </c>
      <c r="S18" s="84">
        <v>0</v>
      </c>
      <c r="T18" s="84">
        <v>0</v>
      </c>
      <c r="U18" s="84">
        <v>29.08</v>
      </c>
      <c r="V18" s="84">
        <v>0</v>
      </c>
      <c r="W18" s="84">
        <v>0</v>
      </c>
      <c r="X18" s="93">
        <f t="shared" si="10"/>
        <v>35.31</v>
      </c>
      <c r="Y18" s="94">
        <f t="shared" si="11"/>
        <v>29.08</v>
      </c>
      <c r="Z18" s="90">
        <v>15.5</v>
      </c>
      <c r="AA18" s="84">
        <v>0</v>
      </c>
      <c r="AB18" s="84">
        <v>94.57</v>
      </c>
      <c r="AC18" s="84">
        <v>0</v>
      </c>
      <c r="AD18" s="95">
        <f t="shared" si="12"/>
        <v>110.07</v>
      </c>
      <c r="AE18" s="52">
        <f t="shared" si="13"/>
        <v>0</v>
      </c>
      <c r="AF18" s="117">
        <v>0.47476720430107522</v>
      </c>
      <c r="AG18" s="116">
        <v>9.4498252688172038E-2</v>
      </c>
      <c r="AH18" s="54">
        <f t="shared" si="6"/>
        <v>9.4854876070205592</v>
      </c>
      <c r="AI18" s="63">
        <f t="shared" si="7"/>
        <v>3.4069853852404464</v>
      </c>
      <c r="AJ18" s="64">
        <v>185.37044589965305</v>
      </c>
      <c r="AK18" s="61">
        <v>7.6534114226256209</v>
      </c>
      <c r="AL18" s="66">
        <v>54.739299289025283</v>
      </c>
      <c r="AM18" s="61">
        <v>110.61510493944576</v>
      </c>
      <c r="AS18" s="120"/>
      <c r="BA18" s="42"/>
      <c r="BB18" s="42"/>
    </row>
    <row r="19" spans="1:54" ht="15.75" x14ac:dyDescent="0.25">
      <c r="A19" s="25">
        <v>11</v>
      </c>
      <c r="B19" s="69">
        <v>70.25</v>
      </c>
      <c r="C19" s="51">
        <f t="shared" si="0"/>
        <v>7.9738081838936514</v>
      </c>
      <c r="D19" s="52">
        <f t="shared" si="1"/>
        <v>79.006306864603857</v>
      </c>
      <c r="E19" s="59">
        <f t="shared" si="2"/>
        <v>-16.73011504849752</v>
      </c>
      <c r="F19" s="68">
        <v>104.61</v>
      </c>
      <c r="G19" s="52">
        <f t="shared" si="3"/>
        <v>76.472397123572705</v>
      </c>
      <c r="H19" s="52">
        <f t="shared" si="4"/>
        <v>18.335793304062399</v>
      </c>
      <c r="I19" s="53">
        <f t="shared" si="5"/>
        <v>9.8018095723648901</v>
      </c>
      <c r="J19" s="58">
        <v>0</v>
      </c>
      <c r="K19" s="81">
        <v>20.170000000000002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20.170000000000002</v>
      </c>
      <c r="R19" s="90">
        <v>35.479999999999997</v>
      </c>
      <c r="S19" s="84">
        <v>0</v>
      </c>
      <c r="T19" s="84">
        <v>0</v>
      </c>
      <c r="U19" s="84">
        <v>29.15</v>
      </c>
      <c r="V19" s="84">
        <v>0</v>
      </c>
      <c r="W19" s="84">
        <v>0</v>
      </c>
      <c r="X19" s="93">
        <f t="shared" si="10"/>
        <v>35.479999999999997</v>
      </c>
      <c r="Y19" s="94">
        <f t="shared" si="11"/>
        <v>29.15</v>
      </c>
      <c r="Z19" s="90">
        <v>10.7</v>
      </c>
      <c r="AA19" s="84">
        <v>0</v>
      </c>
      <c r="AB19" s="84">
        <v>95.11</v>
      </c>
      <c r="AC19" s="84">
        <v>0</v>
      </c>
      <c r="AD19" s="95">
        <f t="shared" si="12"/>
        <v>105.81</v>
      </c>
      <c r="AE19" s="52">
        <f t="shared" si="13"/>
        <v>0</v>
      </c>
      <c r="AF19" s="117">
        <v>0.47476720430107522</v>
      </c>
      <c r="AG19" s="116">
        <v>9.4498252688172038E-2</v>
      </c>
      <c r="AH19" s="54">
        <f t="shared" si="6"/>
        <v>9.3270423680638146</v>
      </c>
      <c r="AI19" s="63">
        <f t="shared" si="7"/>
        <v>3.3453866988143091</v>
      </c>
      <c r="AJ19" s="64">
        <v>182.28239712357271</v>
      </c>
      <c r="AK19" s="61">
        <v>7.9738081838936514</v>
      </c>
      <c r="AL19" s="66">
        <v>53.815793304062396</v>
      </c>
      <c r="AM19" s="61">
        <v>108.15630686460386</v>
      </c>
      <c r="AS19" s="120"/>
      <c r="BA19" s="42"/>
      <c r="BB19" s="42"/>
    </row>
    <row r="20" spans="1:54" ht="15.75" x14ac:dyDescent="0.25">
      <c r="A20" s="25">
        <v>12</v>
      </c>
      <c r="B20" s="69">
        <v>77.2</v>
      </c>
      <c r="C20" s="51">
        <f t="shared" si="0"/>
        <v>6.313224654553367</v>
      </c>
      <c r="D20" s="52">
        <f t="shared" si="1"/>
        <v>87.461493618941319</v>
      </c>
      <c r="E20" s="59">
        <f t="shared" si="2"/>
        <v>-16.574718273494678</v>
      </c>
      <c r="F20" s="68">
        <v>115.7</v>
      </c>
      <c r="G20" s="52">
        <f t="shared" si="3"/>
        <v>87.751939684156568</v>
      </c>
      <c r="H20" s="52">
        <f t="shared" si="4"/>
        <v>17.987045574129759</v>
      </c>
      <c r="I20" s="53">
        <f t="shared" si="5"/>
        <v>9.9610147417136989</v>
      </c>
      <c r="J20" s="58">
        <v>0</v>
      </c>
      <c r="K20" s="81">
        <v>20.170000000000002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20.170000000000002</v>
      </c>
      <c r="R20" s="90">
        <v>37.53</v>
      </c>
      <c r="S20" s="84">
        <v>0</v>
      </c>
      <c r="T20" s="84">
        <v>0</v>
      </c>
      <c r="U20" s="84">
        <v>27.75</v>
      </c>
      <c r="V20" s="84">
        <v>0</v>
      </c>
      <c r="W20" s="84">
        <v>0</v>
      </c>
      <c r="X20" s="93">
        <f t="shared" si="10"/>
        <v>37.53</v>
      </c>
      <c r="Y20" s="94">
        <f t="shared" si="11"/>
        <v>27.75</v>
      </c>
      <c r="Z20" s="90">
        <v>6.8</v>
      </c>
      <c r="AA20" s="84">
        <v>0</v>
      </c>
      <c r="AB20" s="84">
        <v>90.06</v>
      </c>
      <c r="AC20" s="84">
        <v>0</v>
      </c>
      <c r="AD20" s="95">
        <f t="shared" si="12"/>
        <v>96.86</v>
      </c>
      <c r="AE20" s="52">
        <f t="shared" si="13"/>
        <v>0</v>
      </c>
      <c r="AF20" s="117">
        <v>0.47476720430107522</v>
      </c>
      <c r="AG20" s="116">
        <v>9.4498252688172038E-2</v>
      </c>
      <c r="AH20" s="54">
        <f t="shared" si="6"/>
        <v>9.4862475374126234</v>
      </c>
      <c r="AI20" s="63">
        <f t="shared" si="7"/>
        <v>3.500783473817151</v>
      </c>
      <c r="AJ20" s="64">
        <v>184.61193968415657</v>
      </c>
      <c r="AK20" s="61">
        <v>6.313224654553367</v>
      </c>
      <c r="AL20" s="66">
        <v>55.51704557412976</v>
      </c>
      <c r="AM20" s="61">
        <v>115.21149361894132</v>
      </c>
      <c r="AS20" s="120"/>
      <c r="BA20" s="42"/>
      <c r="BB20" s="42"/>
    </row>
    <row r="21" spans="1:54" ht="15.75" x14ac:dyDescent="0.25">
      <c r="A21" s="25">
        <v>13</v>
      </c>
      <c r="B21" s="69">
        <v>80.16</v>
      </c>
      <c r="C21" s="51">
        <f t="shared" si="0"/>
        <v>7.6634395608074568</v>
      </c>
      <c r="D21" s="52">
        <f t="shared" si="1"/>
        <v>88.974400582237664</v>
      </c>
      <c r="E21" s="59">
        <f t="shared" si="2"/>
        <v>-16.477840143045139</v>
      </c>
      <c r="F21" s="68">
        <v>112.99</v>
      </c>
      <c r="G21" s="52">
        <f t="shared" si="3"/>
        <v>79.241209836812118</v>
      </c>
      <c r="H21" s="52">
        <f t="shared" si="4"/>
        <v>23.970158389373708</v>
      </c>
      <c r="I21" s="53">
        <f t="shared" si="5"/>
        <v>9.778631773814185</v>
      </c>
      <c r="J21" s="58">
        <v>0</v>
      </c>
      <c r="K21" s="81">
        <v>20.170000000000002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20.170000000000002</v>
      </c>
      <c r="R21" s="90">
        <v>34.31</v>
      </c>
      <c r="S21" s="84">
        <v>0</v>
      </c>
      <c r="T21" s="84">
        <v>0</v>
      </c>
      <c r="U21" s="84">
        <v>28.25</v>
      </c>
      <c r="V21" s="84">
        <v>0</v>
      </c>
      <c r="W21" s="84">
        <v>0</v>
      </c>
      <c r="X21" s="93">
        <f t="shared" si="10"/>
        <v>34.31</v>
      </c>
      <c r="Y21" s="94">
        <f t="shared" si="11"/>
        <v>28.25</v>
      </c>
      <c r="Z21" s="90">
        <v>7.9</v>
      </c>
      <c r="AA21" s="84">
        <v>0</v>
      </c>
      <c r="AB21" s="84">
        <v>90.09</v>
      </c>
      <c r="AC21" s="84">
        <v>0</v>
      </c>
      <c r="AD21" s="95">
        <f t="shared" si="12"/>
        <v>97.990000000000009</v>
      </c>
      <c r="AE21" s="52">
        <f t="shared" si="13"/>
        <v>0</v>
      </c>
      <c r="AF21" s="117">
        <v>0.47476720430107522</v>
      </c>
      <c r="AG21" s="116">
        <v>9.4498252688172038E-2</v>
      </c>
      <c r="AH21" s="54">
        <f t="shared" si="6"/>
        <v>9.3038645695131095</v>
      </c>
      <c r="AI21" s="63">
        <f t="shared" si="7"/>
        <v>3.5976616042666905</v>
      </c>
      <c r="AJ21" s="64">
        <v>177.23120983681213</v>
      </c>
      <c r="AK21" s="61">
        <v>7.6634395608074568</v>
      </c>
      <c r="AL21" s="66">
        <v>58.28015838937371</v>
      </c>
      <c r="AM21" s="61">
        <v>117.22440058223766</v>
      </c>
      <c r="AS21" s="120"/>
      <c r="BA21" s="42"/>
      <c r="BB21" s="42"/>
    </row>
    <row r="22" spans="1:54" s="49" customFormat="1" ht="15.75" x14ac:dyDescent="0.25">
      <c r="A22" s="25">
        <v>14</v>
      </c>
      <c r="B22" s="69">
        <v>79.680000000000007</v>
      </c>
      <c r="C22" s="51">
        <f t="shared" si="0"/>
        <v>2.3893516120157727</v>
      </c>
      <c r="D22" s="52">
        <f t="shared" si="1"/>
        <v>93.788368155649948</v>
      </c>
      <c r="E22" s="59">
        <f t="shared" si="2"/>
        <v>-16.497719767665711</v>
      </c>
      <c r="F22" s="68">
        <v>123.94</v>
      </c>
      <c r="G22" s="52">
        <f t="shared" si="3"/>
        <v>73.593248086698125</v>
      </c>
      <c r="H22" s="52">
        <f t="shared" si="4"/>
        <v>40.354200050515722</v>
      </c>
      <c r="I22" s="53">
        <f t="shared" si="5"/>
        <v>9.9925518627861596</v>
      </c>
      <c r="J22" s="58">
        <v>0</v>
      </c>
      <c r="K22" s="81">
        <v>20.170000000000002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20.170000000000002</v>
      </c>
      <c r="R22" s="90">
        <v>30.43</v>
      </c>
      <c r="S22" s="84">
        <v>0</v>
      </c>
      <c r="T22" s="84">
        <v>0</v>
      </c>
      <c r="U22" s="84">
        <v>28.02</v>
      </c>
      <c r="V22" s="84">
        <v>0</v>
      </c>
      <c r="W22" s="84">
        <v>0</v>
      </c>
      <c r="X22" s="93">
        <f t="shared" si="10"/>
        <v>30.43</v>
      </c>
      <c r="Y22" s="94">
        <f t="shared" si="11"/>
        <v>28.02</v>
      </c>
      <c r="Z22" s="90">
        <v>6</v>
      </c>
      <c r="AA22" s="84">
        <v>0</v>
      </c>
      <c r="AB22" s="84">
        <v>90.55</v>
      </c>
      <c r="AC22" s="84">
        <v>0</v>
      </c>
      <c r="AD22" s="95">
        <f t="shared" si="12"/>
        <v>96.55</v>
      </c>
      <c r="AE22" s="52">
        <f t="shared" si="13"/>
        <v>0</v>
      </c>
      <c r="AF22" s="117">
        <v>0.47476720430107522</v>
      </c>
      <c r="AG22" s="116">
        <v>9.4498252688172038E-2</v>
      </c>
      <c r="AH22" s="54">
        <f t="shared" si="6"/>
        <v>9.517784658485084</v>
      </c>
      <c r="AI22" s="63">
        <f t="shared" si="7"/>
        <v>3.5777819796461188</v>
      </c>
      <c r="AJ22" s="64">
        <v>170.14324808669812</v>
      </c>
      <c r="AK22" s="61">
        <v>2.3893516120157727</v>
      </c>
      <c r="AL22" s="66">
        <v>70.784200050515722</v>
      </c>
      <c r="AM22" s="61">
        <v>121.80836815564994</v>
      </c>
      <c r="AP22"/>
      <c r="AQ22"/>
      <c r="AR22"/>
      <c r="AS22" s="121"/>
      <c r="BA22" s="50"/>
      <c r="BB22" s="50"/>
    </row>
    <row r="23" spans="1:54" ht="15.75" x14ac:dyDescent="0.25">
      <c r="A23" s="25">
        <v>15</v>
      </c>
      <c r="B23" s="69">
        <v>85.1</v>
      </c>
      <c r="C23" s="51">
        <f t="shared" si="0"/>
        <v>6.1775245413426987</v>
      </c>
      <c r="D23" s="52">
        <f t="shared" si="1"/>
        <v>94.976557848370987</v>
      </c>
      <c r="E23" s="59">
        <f t="shared" si="2"/>
        <v>-16.054082389713692</v>
      </c>
      <c r="F23" s="68">
        <v>134.21</v>
      </c>
      <c r="G23" s="52">
        <f t="shared" si="3"/>
        <v>91.176419832953897</v>
      </c>
      <c r="H23" s="52">
        <f t="shared" si="4"/>
        <v>32.855984819160341</v>
      </c>
      <c r="I23" s="53">
        <f t="shared" si="5"/>
        <v>10.177595347885772</v>
      </c>
      <c r="J23" s="58">
        <v>0</v>
      </c>
      <c r="K23" s="81">
        <v>19.87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19.87</v>
      </c>
      <c r="R23" s="90">
        <v>23.47</v>
      </c>
      <c r="S23" s="84">
        <v>0</v>
      </c>
      <c r="T23" s="84">
        <v>0</v>
      </c>
      <c r="U23" s="84">
        <v>28.03</v>
      </c>
      <c r="V23" s="84">
        <v>0</v>
      </c>
      <c r="W23" s="84">
        <v>0</v>
      </c>
      <c r="X23" s="93">
        <f t="shared" si="10"/>
        <v>23.47</v>
      </c>
      <c r="Y23" s="94">
        <f t="shared" si="11"/>
        <v>28.03</v>
      </c>
      <c r="Z23" s="90">
        <v>6.2</v>
      </c>
      <c r="AA23" s="84">
        <v>0</v>
      </c>
      <c r="AB23" s="84">
        <v>91.91</v>
      </c>
      <c r="AC23" s="84">
        <v>0</v>
      </c>
      <c r="AD23" s="95">
        <f t="shared" si="12"/>
        <v>98.11</v>
      </c>
      <c r="AE23" s="52">
        <f t="shared" si="13"/>
        <v>0</v>
      </c>
      <c r="AF23" s="117">
        <v>0.47476720430107522</v>
      </c>
      <c r="AG23" s="116">
        <v>9.4498252688172038E-2</v>
      </c>
      <c r="AH23" s="54">
        <f t="shared" si="6"/>
        <v>9.7028281435846964</v>
      </c>
      <c r="AI23" s="63">
        <f t="shared" si="7"/>
        <v>3.7214193575981369</v>
      </c>
      <c r="AJ23" s="64">
        <v>189.2864198329539</v>
      </c>
      <c r="AK23" s="61">
        <v>6.1775245413426987</v>
      </c>
      <c r="AL23" s="66">
        <v>56.32598481916034</v>
      </c>
      <c r="AM23" s="61">
        <v>123.00655784837099</v>
      </c>
      <c r="AS23" s="120"/>
      <c r="BA23" s="42"/>
      <c r="BB23" s="42"/>
    </row>
    <row r="24" spans="1:54" ht="15.75" x14ac:dyDescent="0.25">
      <c r="A24" s="25">
        <v>16</v>
      </c>
      <c r="B24" s="69">
        <v>85.61</v>
      </c>
      <c r="C24" s="51">
        <f t="shared" si="0"/>
        <v>7.4499673546545422</v>
      </c>
      <c r="D24" s="52">
        <f t="shared" si="1"/>
        <v>94.184235382093419</v>
      </c>
      <c r="E24" s="59">
        <f t="shared" si="2"/>
        <v>-16.024202736747934</v>
      </c>
      <c r="F24" s="68">
        <v>116.39</v>
      </c>
      <c r="G24" s="52">
        <f t="shared" si="3"/>
        <v>48.018945017821267</v>
      </c>
      <c r="H24" s="52">
        <f t="shared" si="4"/>
        <v>60.01612314656456</v>
      </c>
      <c r="I24" s="53">
        <f t="shared" si="5"/>
        <v>8.3549318356141544</v>
      </c>
      <c r="J24" s="58">
        <v>0</v>
      </c>
      <c r="K24" s="81">
        <v>19.86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19.86</v>
      </c>
      <c r="R24" s="90">
        <v>0</v>
      </c>
      <c r="S24" s="84">
        <v>0</v>
      </c>
      <c r="T24" s="84">
        <v>0</v>
      </c>
      <c r="U24" s="84">
        <v>28.24</v>
      </c>
      <c r="V24" s="84">
        <v>0</v>
      </c>
      <c r="W24" s="84">
        <v>0</v>
      </c>
      <c r="X24" s="93">
        <f t="shared" si="10"/>
        <v>0</v>
      </c>
      <c r="Y24" s="94">
        <f t="shared" si="11"/>
        <v>28.24</v>
      </c>
      <c r="Z24" s="90">
        <v>2.7</v>
      </c>
      <c r="AA24" s="84">
        <v>0</v>
      </c>
      <c r="AB24" s="84">
        <v>88.73</v>
      </c>
      <c r="AC24" s="84">
        <v>0</v>
      </c>
      <c r="AD24" s="95">
        <f t="shared" si="12"/>
        <v>91.43</v>
      </c>
      <c r="AE24" s="52">
        <f t="shared" si="13"/>
        <v>0</v>
      </c>
      <c r="AF24" s="117">
        <v>0.47476720430107522</v>
      </c>
      <c r="AG24" s="116">
        <v>9.4498252688172038E-2</v>
      </c>
      <c r="AH24" s="54">
        <f t="shared" si="6"/>
        <v>7.8801646313130789</v>
      </c>
      <c r="AI24" s="63">
        <f t="shared" si="7"/>
        <v>3.7412990105638926</v>
      </c>
      <c r="AJ24" s="64">
        <v>139.44894501782127</v>
      </c>
      <c r="AK24" s="61">
        <v>7.4499673546545422</v>
      </c>
      <c r="AL24" s="66">
        <v>60.01612314656456</v>
      </c>
      <c r="AM24" s="61">
        <v>122.42423538209341</v>
      </c>
      <c r="AS24" s="120"/>
      <c r="BA24" s="42"/>
      <c r="BB24" s="42"/>
    </row>
    <row r="25" spans="1:54" ht="15.75" x14ac:dyDescent="0.25">
      <c r="A25" s="25">
        <v>17</v>
      </c>
      <c r="B25" s="69">
        <v>84.57</v>
      </c>
      <c r="C25" s="51">
        <f t="shared" si="0"/>
        <v>5.6918498843413339</v>
      </c>
      <c r="D25" s="52">
        <f t="shared" si="1"/>
        <v>95.28071217943517</v>
      </c>
      <c r="E25" s="59">
        <f t="shared" si="2"/>
        <v>-16.402562063776493</v>
      </c>
      <c r="F25" s="68">
        <v>101.41</v>
      </c>
      <c r="G25" s="52">
        <f t="shared" si="3"/>
        <v>34.975604750028111</v>
      </c>
      <c r="H25" s="52">
        <f t="shared" si="4"/>
        <v>58.250820161540048</v>
      </c>
      <c r="I25" s="53">
        <f t="shared" si="5"/>
        <v>8.1835750884318248</v>
      </c>
      <c r="J25" s="58">
        <v>0</v>
      </c>
      <c r="K25" s="81">
        <v>20.2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20.2</v>
      </c>
      <c r="R25" s="90">
        <v>11.83</v>
      </c>
      <c r="S25" s="84">
        <v>0</v>
      </c>
      <c r="T25" s="84">
        <v>0</v>
      </c>
      <c r="U25" s="84">
        <v>27.57</v>
      </c>
      <c r="V25" s="84">
        <v>0</v>
      </c>
      <c r="W25" s="84">
        <v>0</v>
      </c>
      <c r="X25" s="93">
        <f t="shared" si="10"/>
        <v>11.83</v>
      </c>
      <c r="Y25" s="94">
        <f t="shared" si="11"/>
        <v>27.57</v>
      </c>
      <c r="Z25" s="90">
        <v>0.6</v>
      </c>
      <c r="AA25" s="84">
        <v>0</v>
      </c>
      <c r="AB25" s="84">
        <v>89.47</v>
      </c>
      <c r="AC25" s="84">
        <v>0</v>
      </c>
      <c r="AD25" s="95">
        <f t="shared" si="12"/>
        <v>90.07</v>
      </c>
      <c r="AE25" s="52">
        <f t="shared" si="13"/>
        <v>0</v>
      </c>
      <c r="AF25" s="117">
        <v>0.47476720430107522</v>
      </c>
      <c r="AG25" s="116">
        <v>9.4498252688172038E-2</v>
      </c>
      <c r="AH25" s="54">
        <f t="shared" si="6"/>
        <v>7.7088078841307492</v>
      </c>
      <c r="AI25" s="63">
        <f t="shared" si="7"/>
        <v>3.7029396835353339</v>
      </c>
      <c r="AJ25" s="64">
        <v>125.0456047500281</v>
      </c>
      <c r="AK25" s="61">
        <v>5.6918498843413339</v>
      </c>
      <c r="AL25" s="66">
        <v>70.080820161540046</v>
      </c>
      <c r="AM25" s="61">
        <v>122.85071217943518</v>
      </c>
      <c r="AS25" s="120"/>
      <c r="BA25" s="42"/>
      <c r="BB25" s="42"/>
    </row>
    <row r="26" spans="1:54" ht="15.75" x14ac:dyDescent="0.25">
      <c r="A26" s="25">
        <v>18</v>
      </c>
      <c r="B26" s="69">
        <v>86.8</v>
      </c>
      <c r="C26" s="51">
        <f t="shared" si="0"/>
        <v>5.6239450893270035</v>
      </c>
      <c r="D26" s="52">
        <f t="shared" si="1"/>
        <v>97.497138387612225</v>
      </c>
      <c r="E26" s="59">
        <f t="shared" si="2"/>
        <v>-16.321083476939215</v>
      </c>
      <c r="F26" s="68">
        <v>132.75</v>
      </c>
      <c r="G26" s="52">
        <f t="shared" si="3"/>
        <v>55.762789008812732</v>
      </c>
      <c r="H26" s="52">
        <f t="shared" si="4"/>
        <v>68.135681167670796</v>
      </c>
      <c r="I26" s="53">
        <f t="shared" si="5"/>
        <v>8.8515298235164313</v>
      </c>
      <c r="J26" s="58">
        <v>0</v>
      </c>
      <c r="K26" s="81">
        <v>20.2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20.2</v>
      </c>
      <c r="R26" s="90">
        <v>0</v>
      </c>
      <c r="S26" s="84">
        <v>0</v>
      </c>
      <c r="T26" s="84">
        <v>0</v>
      </c>
      <c r="U26" s="84">
        <v>28.25</v>
      </c>
      <c r="V26" s="84">
        <v>0</v>
      </c>
      <c r="W26" s="84">
        <v>0</v>
      </c>
      <c r="X26" s="93">
        <f t="shared" si="10"/>
        <v>0</v>
      </c>
      <c r="Y26" s="94">
        <f t="shared" si="11"/>
        <v>28.25</v>
      </c>
      <c r="Z26" s="90">
        <v>0</v>
      </c>
      <c r="AA26" s="84">
        <v>0</v>
      </c>
      <c r="AB26" s="84">
        <v>88.14</v>
      </c>
      <c r="AC26" s="84">
        <v>0</v>
      </c>
      <c r="AD26" s="95">
        <f t="shared" si="12"/>
        <v>88.14</v>
      </c>
      <c r="AE26" s="52">
        <f t="shared" si="13"/>
        <v>0</v>
      </c>
      <c r="AF26" s="117">
        <v>0.47476720430107522</v>
      </c>
      <c r="AG26" s="116">
        <v>9.4498252688172038E-2</v>
      </c>
      <c r="AH26" s="54">
        <f t="shared" si="6"/>
        <v>8.3767626192153557</v>
      </c>
      <c r="AI26" s="63">
        <f t="shared" si="7"/>
        <v>3.7844182703726119</v>
      </c>
      <c r="AJ26" s="64">
        <v>143.90278900881273</v>
      </c>
      <c r="AK26" s="61">
        <v>5.6239450893270035</v>
      </c>
      <c r="AL26" s="127">
        <v>68.135681167670796</v>
      </c>
      <c r="AM26" s="61">
        <v>125.74713838761222</v>
      </c>
      <c r="AS26" s="120"/>
      <c r="BA26" s="42"/>
      <c r="BB26" s="42"/>
    </row>
    <row r="27" spans="1:54" ht="15.75" x14ac:dyDescent="0.25">
      <c r="A27" s="25">
        <v>19</v>
      </c>
      <c r="B27" s="69">
        <v>107.45</v>
      </c>
      <c r="C27" s="51">
        <f t="shared" si="0"/>
        <v>3.7687009020998814</v>
      </c>
      <c r="D27" s="52">
        <f t="shared" si="1"/>
        <v>119.83402203337349</v>
      </c>
      <c r="E27" s="59">
        <f t="shared" si="2"/>
        <v>-16.152722935473374</v>
      </c>
      <c r="F27" s="68">
        <v>204.77</v>
      </c>
      <c r="G27" s="52">
        <f t="shared" si="3"/>
        <v>113.14902823660753</v>
      </c>
      <c r="H27" s="52">
        <f t="shared" si="4"/>
        <v>80.042803560455155</v>
      </c>
      <c r="I27" s="53">
        <f t="shared" si="5"/>
        <v>11.578168202937251</v>
      </c>
      <c r="J27" s="58">
        <v>0</v>
      </c>
      <c r="K27" s="81">
        <v>20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20</v>
      </c>
      <c r="R27" s="90">
        <v>0</v>
      </c>
      <c r="S27" s="84">
        <v>0</v>
      </c>
      <c r="T27" s="84">
        <v>0</v>
      </c>
      <c r="U27" s="84">
        <v>6.67</v>
      </c>
      <c r="V27" s="84">
        <v>0</v>
      </c>
      <c r="W27" s="84">
        <v>0</v>
      </c>
      <c r="X27" s="93">
        <f t="shared" si="10"/>
        <v>0</v>
      </c>
      <c r="Y27" s="94">
        <f t="shared" si="11"/>
        <v>6.67</v>
      </c>
      <c r="Z27" s="90">
        <v>0</v>
      </c>
      <c r="AA27" s="84">
        <v>0</v>
      </c>
      <c r="AB27" s="84">
        <v>87.88</v>
      </c>
      <c r="AC27" s="84">
        <v>0</v>
      </c>
      <c r="AD27" s="95">
        <f t="shared" si="12"/>
        <v>87.88</v>
      </c>
      <c r="AE27" s="52">
        <f t="shared" si="13"/>
        <v>0</v>
      </c>
      <c r="AF27" s="117">
        <v>0.47476720430107522</v>
      </c>
      <c r="AG27" s="116">
        <v>9.4498252688172038E-2</v>
      </c>
      <c r="AH27" s="54">
        <f t="shared" si="6"/>
        <v>11.103400998636175</v>
      </c>
      <c r="AI27" s="63">
        <f t="shared" si="7"/>
        <v>3.7527788118384535</v>
      </c>
      <c r="AJ27" s="64">
        <v>201.02902823660753</v>
      </c>
      <c r="AK27" s="61">
        <v>3.7687009020998814</v>
      </c>
      <c r="AL27" s="127">
        <v>80.042803560455155</v>
      </c>
      <c r="AM27" s="61">
        <v>126.50402203337349</v>
      </c>
      <c r="AS27" s="120"/>
      <c r="BA27" s="42"/>
      <c r="BB27" s="42"/>
    </row>
    <row r="28" spans="1:54" ht="15.75" x14ac:dyDescent="0.25">
      <c r="A28" s="25">
        <v>20</v>
      </c>
      <c r="B28" s="69">
        <v>96.5</v>
      </c>
      <c r="C28" s="51">
        <f t="shared" si="0"/>
        <v>7.1102455018919626</v>
      </c>
      <c r="D28" s="52">
        <f t="shared" si="1"/>
        <v>105.51860030145502</v>
      </c>
      <c r="E28" s="59">
        <f t="shared" si="2"/>
        <v>-16.12884580334698</v>
      </c>
      <c r="F28" s="68">
        <v>209.76</v>
      </c>
      <c r="G28" s="52">
        <f t="shared" si="3"/>
        <v>117.50771741547743</v>
      </c>
      <c r="H28" s="52">
        <f t="shared" si="4"/>
        <v>80.458288534184121</v>
      </c>
      <c r="I28" s="53">
        <f t="shared" si="5"/>
        <v>11.793994050338414</v>
      </c>
      <c r="J28" s="58">
        <v>0</v>
      </c>
      <c r="K28" s="81">
        <v>20.149999999999999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20.149999999999999</v>
      </c>
      <c r="R28" s="90">
        <v>0</v>
      </c>
      <c r="S28" s="84">
        <v>0</v>
      </c>
      <c r="T28" s="84">
        <v>0</v>
      </c>
      <c r="U28" s="84">
        <v>23.68</v>
      </c>
      <c r="V28" s="84">
        <v>0</v>
      </c>
      <c r="W28" s="84">
        <v>0</v>
      </c>
      <c r="X28" s="93">
        <f t="shared" si="10"/>
        <v>0</v>
      </c>
      <c r="Y28" s="94">
        <f t="shared" si="11"/>
        <v>23.68</v>
      </c>
      <c r="Z28" s="90">
        <v>0</v>
      </c>
      <c r="AA28" s="84">
        <v>0</v>
      </c>
      <c r="AB28" s="84">
        <v>88.57</v>
      </c>
      <c r="AC28" s="84">
        <v>0</v>
      </c>
      <c r="AD28" s="95">
        <f t="shared" si="12"/>
        <v>88.57</v>
      </c>
      <c r="AE28" s="52">
        <f t="shared" si="13"/>
        <v>0</v>
      </c>
      <c r="AF28" s="117">
        <v>0.47476720430107522</v>
      </c>
      <c r="AG28" s="116">
        <v>9.4498252688172038E-2</v>
      </c>
      <c r="AH28" s="54">
        <f t="shared" si="6"/>
        <v>11.319226846037338</v>
      </c>
      <c r="AI28" s="63">
        <f t="shared" si="7"/>
        <v>3.9266559439648461</v>
      </c>
      <c r="AJ28" s="64">
        <v>206.07771741547742</v>
      </c>
      <c r="AK28" s="61">
        <v>7.1102455018919626</v>
      </c>
      <c r="AL28" s="127">
        <v>80.458288534184121</v>
      </c>
      <c r="AM28" s="61">
        <v>129.19860030145503</v>
      </c>
      <c r="AS28" s="120"/>
      <c r="BA28" s="42"/>
      <c r="BB28" s="42"/>
    </row>
    <row r="29" spans="1:54" ht="15.75" x14ac:dyDescent="0.25">
      <c r="A29" s="25">
        <v>21</v>
      </c>
      <c r="B29" s="69">
        <v>85.31</v>
      </c>
      <c r="C29" s="51">
        <f t="shared" si="0"/>
        <v>7.6644895812731741</v>
      </c>
      <c r="D29" s="52">
        <f t="shared" si="1"/>
        <v>93.28044313783019</v>
      </c>
      <c r="E29" s="59">
        <f t="shared" si="2"/>
        <v>-15.634932719103364</v>
      </c>
      <c r="F29" s="68">
        <v>220.42</v>
      </c>
      <c r="G29" s="52">
        <f t="shared" si="3"/>
        <v>123.39708863688394</v>
      </c>
      <c r="H29" s="52">
        <f t="shared" si="4"/>
        <v>84.89947790409478</v>
      </c>
      <c r="I29" s="53">
        <f t="shared" si="5"/>
        <v>12.123433459021259</v>
      </c>
      <c r="J29" s="58">
        <v>0</v>
      </c>
      <c r="K29" s="81">
        <v>20.149999999999999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20.149999999999999</v>
      </c>
      <c r="R29" s="90">
        <v>0</v>
      </c>
      <c r="S29" s="84">
        <v>0</v>
      </c>
      <c r="T29" s="84">
        <v>0</v>
      </c>
      <c r="U29" s="84">
        <v>52.51</v>
      </c>
      <c r="V29" s="84">
        <v>0</v>
      </c>
      <c r="W29" s="84">
        <v>0</v>
      </c>
      <c r="X29" s="93">
        <f t="shared" si="10"/>
        <v>0</v>
      </c>
      <c r="Y29" s="94">
        <f t="shared" si="11"/>
        <v>52.51</v>
      </c>
      <c r="Z29" s="90">
        <v>0</v>
      </c>
      <c r="AA29" s="84">
        <v>0</v>
      </c>
      <c r="AB29" s="84">
        <v>86.58</v>
      </c>
      <c r="AC29" s="84">
        <v>0</v>
      </c>
      <c r="AD29" s="95">
        <f t="shared" si="12"/>
        <v>86.58</v>
      </c>
      <c r="AE29" s="52">
        <f t="shared" si="13"/>
        <v>0</v>
      </c>
      <c r="AF29" s="117">
        <v>0.47476720430107522</v>
      </c>
      <c r="AG29" s="116">
        <v>9.4498252688172038E-2</v>
      </c>
      <c r="AH29" s="54">
        <f t="shared" si="6"/>
        <v>11.648666254720183</v>
      </c>
      <c r="AI29" s="63">
        <f t="shared" si="7"/>
        <v>4.4205690282084618</v>
      </c>
      <c r="AJ29" s="64">
        <v>209.97708863688393</v>
      </c>
      <c r="AK29" s="61">
        <v>7.6644895812731741</v>
      </c>
      <c r="AL29" s="127">
        <v>84.89947790409478</v>
      </c>
      <c r="AM29" s="61">
        <v>145.79044313783018</v>
      </c>
      <c r="AS29" s="120"/>
      <c r="BA29" s="42"/>
      <c r="BB29" s="42"/>
    </row>
    <row r="30" spans="1:54" ht="15.75" x14ac:dyDescent="0.25">
      <c r="A30" s="25">
        <v>22</v>
      </c>
      <c r="B30" s="69">
        <v>76.959999999999994</v>
      </c>
      <c r="C30" s="51">
        <f t="shared" si="0"/>
        <v>-0.36911448421604015</v>
      </c>
      <c r="D30" s="52">
        <f t="shared" si="1"/>
        <v>93.403921127833172</v>
      </c>
      <c r="E30" s="59">
        <f t="shared" si="2"/>
        <v>-16.074806643617155</v>
      </c>
      <c r="F30" s="68">
        <v>206.9</v>
      </c>
      <c r="G30" s="52">
        <f t="shared" si="3"/>
        <v>113.66087163591135</v>
      </c>
      <c r="H30" s="52">
        <f t="shared" si="4"/>
        <v>81.646901099797248</v>
      </c>
      <c r="I30" s="53">
        <f t="shared" si="5"/>
        <v>11.592227264291397</v>
      </c>
      <c r="J30" s="58">
        <v>0</v>
      </c>
      <c r="K30" s="81">
        <v>20.149999999999999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20.149999999999999</v>
      </c>
      <c r="R30" s="90">
        <v>0</v>
      </c>
      <c r="S30" s="84"/>
      <c r="T30" s="84">
        <v>0</v>
      </c>
      <c r="U30" s="84">
        <v>45.15</v>
      </c>
      <c r="V30" s="84">
        <v>0</v>
      </c>
      <c r="W30" s="84">
        <v>0</v>
      </c>
      <c r="X30" s="93">
        <f t="shared" si="10"/>
        <v>0</v>
      </c>
      <c r="Y30" s="94">
        <f t="shared" si="11"/>
        <v>45.15</v>
      </c>
      <c r="Z30" s="90">
        <v>0</v>
      </c>
      <c r="AA30" s="84">
        <v>0</v>
      </c>
      <c r="AB30" s="84">
        <v>86.12</v>
      </c>
      <c r="AC30" s="84">
        <v>0</v>
      </c>
      <c r="AD30" s="95">
        <f t="shared" si="12"/>
        <v>86.12</v>
      </c>
      <c r="AE30" s="52">
        <f t="shared" si="13"/>
        <v>0</v>
      </c>
      <c r="AF30" s="117">
        <v>0.47476720430107522</v>
      </c>
      <c r="AG30" s="116">
        <v>9.4498252688172038E-2</v>
      </c>
      <c r="AH30" s="54">
        <f t="shared" si="6"/>
        <v>11.117460059990321</v>
      </c>
      <c r="AI30" s="63">
        <f t="shared" si="7"/>
        <v>3.9806951036946714</v>
      </c>
      <c r="AJ30" s="64">
        <v>199.78087163591135</v>
      </c>
      <c r="AK30" s="61">
        <v>-0.36911448421604015</v>
      </c>
      <c r="AL30" s="127">
        <v>81.646901099797248</v>
      </c>
      <c r="AM30" s="61">
        <v>138.55392112783318</v>
      </c>
      <c r="AS30" s="120"/>
      <c r="BA30" s="42"/>
      <c r="BB30" s="42"/>
    </row>
    <row r="31" spans="1:54" ht="15.75" x14ac:dyDescent="0.25">
      <c r="A31" s="25">
        <v>23</v>
      </c>
      <c r="B31" s="69">
        <v>76.429999999999993</v>
      </c>
      <c r="C31" s="51">
        <f t="shared" si="0"/>
        <v>4.3905072769977975</v>
      </c>
      <c r="D31" s="52">
        <f t="shared" si="1"/>
        <v>88.131099107849607</v>
      </c>
      <c r="E31" s="59">
        <f t="shared" si="2"/>
        <v>-16.091606384847427</v>
      </c>
      <c r="F31" s="68">
        <v>188.97</v>
      </c>
      <c r="G31" s="52">
        <f t="shared" si="3"/>
        <v>101.74140143693002</v>
      </c>
      <c r="H31" s="52">
        <f t="shared" si="4"/>
        <v>76.270546453308555</v>
      </c>
      <c r="I31" s="53">
        <f t="shared" si="5"/>
        <v>10.958052109761399</v>
      </c>
      <c r="J31" s="58">
        <v>0</v>
      </c>
      <c r="K31" s="81">
        <v>20.149999999999999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20.149999999999999</v>
      </c>
      <c r="R31" s="90">
        <v>0</v>
      </c>
      <c r="S31" s="84">
        <v>0</v>
      </c>
      <c r="T31" s="84">
        <v>0</v>
      </c>
      <c r="U31" s="84">
        <v>45.08</v>
      </c>
      <c r="V31" s="84">
        <v>0</v>
      </c>
      <c r="W31" s="84">
        <v>0</v>
      </c>
      <c r="X31" s="93">
        <f t="shared" si="10"/>
        <v>0</v>
      </c>
      <c r="Y31" s="94">
        <f t="shared" si="11"/>
        <v>45.08</v>
      </c>
      <c r="Z31" s="90">
        <v>0</v>
      </c>
      <c r="AA31" s="84">
        <v>0</v>
      </c>
      <c r="AB31" s="84">
        <v>87.36</v>
      </c>
      <c r="AC31" s="84">
        <v>0</v>
      </c>
      <c r="AD31" s="95">
        <f t="shared" si="12"/>
        <v>87.36</v>
      </c>
      <c r="AE31" s="52">
        <f t="shared" si="13"/>
        <v>0</v>
      </c>
      <c r="AF31" s="117">
        <v>0.47476720430107522</v>
      </c>
      <c r="AG31" s="116">
        <v>9.4498252688172038E-2</v>
      </c>
      <c r="AH31" s="54">
        <f t="shared" si="6"/>
        <v>10.483284905460323</v>
      </c>
      <c r="AI31" s="63">
        <f t="shared" si="7"/>
        <v>3.9638953624643989</v>
      </c>
      <c r="AJ31" s="64">
        <v>189.10140143693002</v>
      </c>
      <c r="AK31" s="61">
        <v>4.3905072769977975</v>
      </c>
      <c r="AL31" s="127">
        <v>76.270546453308555</v>
      </c>
      <c r="AM31" s="61">
        <v>133.21109910784961</v>
      </c>
      <c r="AS31" s="120"/>
      <c r="BA31" s="42"/>
      <c r="BB31" s="42"/>
    </row>
    <row r="32" spans="1:54" ht="16.5" thickBot="1" x14ac:dyDescent="0.3">
      <c r="A32" s="26">
        <v>24</v>
      </c>
      <c r="B32" s="70">
        <v>81.599999999999994</v>
      </c>
      <c r="C32" s="55">
        <f t="shared" si="0"/>
        <v>4.5553944442203989</v>
      </c>
      <c r="D32" s="52">
        <f t="shared" si="1"/>
        <v>93.448807053893702</v>
      </c>
      <c r="E32" s="59">
        <f t="shared" si="2"/>
        <v>-16.404201498114087</v>
      </c>
      <c r="F32" s="71">
        <v>174.81</v>
      </c>
      <c r="G32" s="56">
        <f t="shared" si="3"/>
        <v>92.000904895469745</v>
      </c>
      <c r="H32" s="52">
        <f t="shared" si="4"/>
        <v>72.507250496632636</v>
      </c>
      <c r="I32" s="53">
        <f t="shared" si="5"/>
        <v>10.301844607897623</v>
      </c>
      <c r="J32" s="58">
        <v>0</v>
      </c>
      <c r="K32" s="81">
        <v>20.170000000000002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20.170000000000002</v>
      </c>
      <c r="R32" s="90">
        <v>0</v>
      </c>
      <c r="S32" s="84">
        <v>0</v>
      </c>
      <c r="T32" s="84">
        <v>0</v>
      </c>
      <c r="U32" s="84">
        <v>29.44</v>
      </c>
      <c r="V32" s="84">
        <v>0</v>
      </c>
      <c r="W32" s="84">
        <v>0</v>
      </c>
      <c r="X32" s="93">
        <f t="shared" si="10"/>
        <v>0</v>
      </c>
      <c r="Y32" s="94">
        <f t="shared" si="11"/>
        <v>29.44</v>
      </c>
      <c r="Z32" s="91">
        <v>0</v>
      </c>
      <c r="AA32" s="92">
        <v>0</v>
      </c>
      <c r="AB32" s="92">
        <v>84.25</v>
      </c>
      <c r="AC32" s="92">
        <v>0</v>
      </c>
      <c r="AD32" s="95">
        <f t="shared" si="12"/>
        <v>84.25</v>
      </c>
      <c r="AE32" s="52">
        <f t="shared" si="13"/>
        <v>0</v>
      </c>
      <c r="AF32" s="117">
        <v>0.47476720430107522</v>
      </c>
      <c r="AG32" s="116">
        <v>9.4498252688172038E-2</v>
      </c>
      <c r="AH32" s="54">
        <f t="shared" si="6"/>
        <v>9.8270774035965474</v>
      </c>
      <c r="AI32" s="63">
        <f t="shared" si="7"/>
        <v>3.671300249197742</v>
      </c>
      <c r="AJ32" s="65">
        <v>176.25090489546974</v>
      </c>
      <c r="AK32" s="62">
        <v>4.5553944442203989</v>
      </c>
      <c r="AL32" s="128">
        <v>72.507250496632636</v>
      </c>
      <c r="AM32" s="62">
        <v>122.8888070538937</v>
      </c>
      <c r="AS32" s="120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107.45</v>
      </c>
      <c r="C33" s="40">
        <f t="shared" ref="C33:AE33" si="14">MAX(C9:C32)</f>
        <v>8.2079725728091066</v>
      </c>
      <c r="D33" s="40">
        <f t="shared" si="14"/>
        <v>119.83402203337349</v>
      </c>
      <c r="E33" s="40">
        <f t="shared" si="14"/>
        <v>-15.634932719103364</v>
      </c>
      <c r="F33" s="40">
        <f t="shared" si="14"/>
        <v>221.27</v>
      </c>
      <c r="G33" s="40">
        <f t="shared" si="14"/>
        <v>132.53478156815584</v>
      </c>
      <c r="H33" s="40">
        <f t="shared" si="14"/>
        <v>84.89947790409478</v>
      </c>
      <c r="I33" s="40">
        <f t="shared" si="14"/>
        <v>12.153451640521427</v>
      </c>
      <c r="J33" s="40">
        <f t="shared" si="14"/>
        <v>0</v>
      </c>
      <c r="K33" s="40">
        <f t="shared" si="14"/>
        <v>20.2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20.2</v>
      </c>
      <c r="R33" s="40">
        <f t="shared" si="14"/>
        <v>37.53</v>
      </c>
      <c r="S33" s="40">
        <f t="shared" si="14"/>
        <v>0</v>
      </c>
      <c r="T33" s="40">
        <f t="shared" si="14"/>
        <v>0</v>
      </c>
      <c r="U33" s="40">
        <f t="shared" si="14"/>
        <v>52.51</v>
      </c>
      <c r="V33" s="40">
        <f t="shared" si="14"/>
        <v>0</v>
      </c>
      <c r="W33" s="40">
        <f t="shared" si="14"/>
        <v>0</v>
      </c>
      <c r="X33" s="40">
        <f t="shared" si="14"/>
        <v>37.53</v>
      </c>
      <c r="Y33" s="40">
        <f t="shared" si="14"/>
        <v>52.51</v>
      </c>
      <c r="Z33" s="40">
        <f>MAX(Z9:Z32)</f>
        <v>15.5</v>
      </c>
      <c r="AA33" s="40">
        <f>MAX(AA9:AA32)</f>
        <v>0</v>
      </c>
      <c r="AB33" s="40">
        <f>MAX(AB9:AB32)</f>
        <v>95.11</v>
      </c>
      <c r="AC33" s="40">
        <f t="shared" si="14"/>
        <v>0</v>
      </c>
      <c r="AD33" s="40">
        <f t="shared" si="14"/>
        <v>110.07</v>
      </c>
      <c r="AE33" s="40">
        <f t="shared" si="14"/>
        <v>0</v>
      </c>
      <c r="AF33" s="40">
        <f t="shared" ref="AF33:AM33" si="15">MAX(AF9:AF32)</f>
        <v>0.47476720430107522</v>
      </c>
      <c r="AG33" s="40">
        <f t="shared" si="15"/>
        <v>9.4498252688172038E-2</v>
      </c>
      <c r="AH33" s="40">
        <f t="shared" si="15"/>
        <v>11.678684436220351</v>
      </c>
      <c r="AI33" s="40">
        <f t="shared" si="15"/>
        <v>4.4205690282084618</v>
      </c>
      <c r="AJ33" s="40">
        <f t="shared" si="15"/>
        <v>219.05478156815582</v>
      </c>
      <c r="AK33" s="40">
        <f t="shared" si="15"/>
        <v>8.2079725728091066</v>
      </c>
      <c r="AL33" s="40">
        <f t="shared" si="15"/>
        <v>84.89947790409478</v>
      </c>
      <c r="AM33" s="129">
        <f t="shared" si="15"/>
        <v>145.79044313783018</v>
      </c>
      <c r="AP33"/>
      <c r="AQ33"/>
      <c r="AR33"/>
      <c r="AS33" s="122"/>
    </row>
    <row r="34" spans="1:45" s="33" customFormat="1" ht="16.5" thickBot="1" x14ac:dyDescent="0.3">
      <c r="A34" s="32" t="s">
        <v>52</v>
      </c>
      <c r="B34" s="41">
        <f>AVERAGE(B9:B33,B9:B32)</f>
        <v>83.680612244897929</v>
      </c>
      <c r="C34" s="41">
        <f t="shared" ref="C34:AE34" si="16">AVERAGE(C9:C33,C9:C32)</f>
        <v>6.0603248069362765</v>
      </c>
      <c r="D34" s="41">
        <f t="shared" si="16"/>
        <v>94.035267184258245</v>
      </c>
      <c r="E34" s="41">
        <f t="shared" si="16"/>
        <v>-16.313815217988807</v>
      </c>
      <c r="F34" s="41">
        <f t="shared" si="16"/>
        <v>151.87448979591838</v>
      </c>
      <c r="G34" s="41">
        <f t="shared" si="16"/>
        <v>84.4130432491189</v>
      </c>
      <c r="H34" s="41">
        <f t="shared" si="16"/>
        <v>57.523734106690064</v>
      </c>
      <c r="I34" s="41">
        <f t="shared" si="16"/>
        <v>10.107461646492517</v>
      </c>
      <c r="J34" s="41">
        <f t="shared" si="16"/>
        <v>0</v>
      </c>
      <c r="K34" s="41">
        <f t="shared" si="16"/>
        <v>20.137959183673459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20.137959183673459</v>
      </c>
      <c r="R34" s="41">
        <f t="shared" si="16"/>
        <v>10.171632653061225</v>
      </c>
      <c r="S34" s="41">
        <f t="shared" si="16"/>
        <v>0</v>
      </c>
      <c r="T34" s="41">
        <f t="shared" si="16"/>
        <v>0</v>
      </c>
      <c r="U34" s="41">
        <f t="shared" si="16"/>
        <v>29.891632653061226</v>
      </c>
      <c r="V34" s="41">
        <f t="shared" si="16"/>
        <v>0</v>
      </c>
      <c r="W34" s="41">
        <f t="shared" si="16"/>
        <v>0</v>
      </c>
      <c r="X34" s="41">
        <f t="shared" si="16"/>
        <v>10.171632653061225</v>
      </c>
      <c r="Y34" s="41">
        <f t="shared" si="16"/>
        <v>29.891632653061226</v>
      </c>
      <c r="Z34" s="41">
        <f>AVERAGE(Z9:Z33,Z9:Z32)</f>
        <v>3.5367346938775501</v>
      </c>
      <c r="AA34" s="41">
        <f>AVERAGE(AA9:AA33,AA9:AA32)</f>
        <v>0</v>
      </c>
      <c r="AB34" s="41">
        <f>AVERAGE(AB9:AB33,AB9:AB32)</f>
        <v>89.618571428571443</v>
      </c>
      <c r="AC34" s="41">
        <f t="shared" si="16"/>
        <v>0</v>
      </c>
      <c r="AD34" s="41">
        <f t="shared" si="16"/>
        <v>93.144285714285715</v>
      </c>
      <c r="AE34" s="41">
        <f t="shared" si="16"/>
        <v>0</v>
      </c>
      <c r="AF34" s="41">
        <f t="shared" ref="AF34:AM34" si="17">AVERAGE(AF9:AF33,AF9:AF32)</f>
        <v>0.47476720430107494</v>
      </c>
      <c r="AG34" s="41">
        <f t="shared" si="17"/>
        <v>9.4498252688172052E-2</v>
      </c>
      <c r="AH34" s="41">
        <f t="shared" si="17"/>
        <v>9.6326944421914362</v>
      </c>
      <c r="AI34" s="41">
        <f t="shared" si="17"/>
        <v>3.7286253048332223</v>
      </c>
      <c r="AJ34" s="41">
        <f t="shared" si="17"/>
        <v>177.07671671850662</v>
      </c>
      <c r="AK34" s="41">
        <f t="shared" si="17"/>
        <v>6.0603248069362765</v>
      </c>
      <c r="AL34" s="41">
        <f t="shared" si="17"/>
        <v>66.929448392404367</v>
      </c>
      <c r="AM34" s="130">
        <f t="shared" si="17"/>
        <v>123.38499006394102</v>
      </c>
      <c r="AN34" s="124"/>
      <c r="AO34" s="124"/>
      <c r="AP34" s="118"/>
      <c r="AQ34" s="118"/>
      <c r="AR34" s="118"/>
      <c r="AS34" s="123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49" t="s">
        <v>15</v>
      </c>
      <c r="B36" s="150"/>
      <c r="C36" s="150"/>
      <c r="D36" s="150"/>
      <c r="E36" s="150"/>
      <c r="F36" s="151"/>
      <c r="G36" s="113"/>
      <c r="H36" s="134" t="s">
        <v>96</v>
      </c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6"/>
      <c r="W36" s="134" t="s">
        <v>97</v>
      </c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6"/>
      <c r="AL36" s="134" t="s">
        <v>98</v>
      </c>
      <c r="AM36" s="135"/>
      <c r="AN36" s="135"/>
      <c r="AO36" s="135"/>
      <c r="AP36" s="135"/>
      <c r="AQ36" s="135"/>
      <c r="AR36" s="135"/>
      <c r="AS36" s="136"/>
    </row>
    <row r="37" spans="1:45" ht="23.25" customHeight="1" x14ac:dyDescent="0.25">
      <c r="A37" s="139" t="s">
        <v>95</v>
      </c>
      <c r="B37" s="140"/>
      <c r="C37" s="140"/>
      <c r="D37" s="139" t="s">
        <v>102</v>
      </c>
      <c r="E37" s="140"/>
      <c r="F37" s="141"/>
      <c r="G37" s="114"/>
      <c r="H37" s="138" t="s">
        <v>19</v>
      </c>
      <c r="I37" s="132"/>
      <c r="J37" s="132"/>
      <c r="K37" s="132"/>
      <c r="L37" s="137"/>
      <c r="M37" s="131" t="s">
        <v>17</v>
      </c>
      <c r="N37" s="132"/>
      <c r="O37" s="132"/>
      <c r="P37" s="132"/>
      <c r="Q37" s="137"/>
      <c r="R37" s="131" t="s">
        <v>18</v>
      </c>
      <c r="S37" s="132"/>
      <c r="T37" s="132"/>
      <c r="U37" s="132"/>
      <c r="V37" s="133"/>
      <c r="W37" s="138" t="s">
        <v>99</v>
      </c>
      <c r="X37" s="132"/>
      <c r="Y37" s="132"/>
      <c r="Z37" s="132"/>
      <c r="AA37" s="137"/>
      <c r="AB37" s="131" t="s">
        <v>16</v>
      </c>
      <c r="AC37" s="132"/>
      <c r="AD37" s="132"/>
      <c r="AE37" s="132"/>
      <c r="AF37" s="137"/>
      <c r="AG37" s="131" t="s">
        <v>75</v>
      </c>
      <c r="AH37" s="132"/>
      <c r="AI37" s="132"/>
      <c r="AJ37" s="132"/>
      <c r="AK37" s="133"/>
      <c r="AL37" s="138" t="s">
        <v>94</v>
      </c>
      <c r="AM37" s="132"/>
      <c r="AN37" s="132"/>
      <c r="AO37" s="137"/>
      <c r="AP37" s="131" t="s">
        <v>100</v>
      </c>
      <c r="AQ37" s="132"/>
      <c r="AR37" s="132"/>
      <c r="AS37" s="133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7"/>
      <c r="H38" s="98" t="s">
        <v>24</v>
      </c>
      <c r="I38" s="6"/>
      <c r="J38" s="211">
        <f>'[1]01 MAI 2023'!$G$14</f>
        <v>480</v>
      </c>
      <c r="K38" s="210"/>
      <c r="L38" s="8" t="s">
        <v>21</v>
      </c>
      <c r="M38" s="5" t="s">
        <v>24</v>
      </c>
      <c r="N38" s="6"/>
      <c r="O38" s="112">
        <v>0</v>
      </c>
      <c r="P38" s="111"/>
      <c r="Q38" s="8" t="s">
        <v>21</v>
      </c>
      <c r="R38" s="98" t="s">
        <v>24</v>
      </c>
      <c r="S38" s="6"/>
      <c r="T38" s="112">
        <v>0</v>
      </c>
      <c r="U38" s="111"/>
      <c r="V38" s="8" t="s">
        <v>21</v>
      </c>
      <c r="W38" s="98" t="s">
        <v>24</v>
      </c>
      <c r="X38" s="6"/>
      <c r="Y38" s="211">
        <f>'[1]01 MAI 2023'!$G$29</f>
        <v>228.44</v>
      </c>
      <c r="Z38" s="210"/>
      <c r="AA38" s="8" t="s">
        <v>21</v>
      </c>
      <c r="AB38" s="5" t="s">
        <v>23</v>
      </c>
      <c r="AC38" s="30"/>
      <c r="AD38" s="211">
        <f>'[1]01 MAI 2023'!$G$22</f>
        <v>732.5</v>
      </c>
      <c r="AE38" s="210"/>
      <c r="AF38" s="7" t="s">
        <v>21</v>
      </c>
      <c r="AG38" s="5" t="s">
        <v>24</v>
      </c>
      <c r="AH38" s="6"/>
      <c r="AI38" s="211">
        <f>'[1]01 MAI 2023'!$K$22</f>
        <v>0</v>
      </c>
      <c r="AJ38" s="210"/>
      <c r="AK38" s="99" t="s">
        <v>21</v>
      </c>
      <c r="AL38" s="98" t="s">
        <v>24</v>
      </c>
      <c r="AM38" s="210">
        <f>'[1]01 MAI 2023'!$K$29</f>
        <v>95.71</v>
      </c>
      <c r="AN38" s="212"/>
      <c r="AO38" s="8" t="s">
        <v>21</v>
      </c>
      <c r="AP38" s="5" t="s">
        <v>24</v>
      </c>
      <c r="AQ38" s="210">
        <f>'[1]01 MAI 2023'!$K$14</f>
        <v>2021.3</v>
      </c>
      <c r="AR38" s="210"/>
      <c r="AS38" s="109" t="s">
        <v>21</v>
      </c>
    </row>
    <row r="39" spans="1:45" ht="15.75" thickBot="1" x14ac:dyDescent="0.3">
      <c r="A39" s="9" t="s">
        <v>22</v>
      </c>
      <c r="B39" s="10">
        <f>'[1]01 MAI 2023'!$B$22</f>
        <v>3636.54</v>
      </c>
      <c r="C39" s="11" t="s">
        <v>21</v>
      </c>
      <c r="D39" s="9" t="s">
        <v>72</v>
      </c>
      <c r="E39" s="10">
        <f>'[1]01 MAI 2023'!$B$61</f>
        <v>1966</v>
      </c>
      <c r="F39" s="12" t="s">
        <v>21</v>
      </c>
      <c r="G39" s="97"/>
      <c r="H39" s="100" t="s">
        <v>25</v>
      </c>
      <c r="I39" s="101"/>
      <c r="J39" s="102">
        <f>'[1]01 MAI 2023'!$G$15</f>
        <v>20.2</v>
      </c>
      <c r="K39" s="103" t="s">
        <v>63</v>
      </c>
      <c r="L39" s="104">
        <f>'[1]01 MAI 2023'!$H$15</f>
        <v>120.70833333334301</v>
      </c>
      <c r="M39" s="105" t="s">
        <v>25</v>
      </c>
      <c r="N39" s="101"/>
      <c r="O39" s="102">
        <v>0</v>
      </c>
      <c r="P39" s="103" t="s">
        <v>63</v>
      </c>
      <c r="Q39" s="104">
        <v>0</v>
      </c>
      <c r="R39" s="100" t="s">
        <v>25</v>
      </c>
      <c r="S39" s="101"/>
      <c r="T39" s="102">
        <v>0</v>
      </c>
      <c r="U39" s="101" t="s">
        <v>63</v>
      </c>
      <c r="V39" s="107">
        <v>0</v>
      </c>
      <c r="W39" s="100" t="s">
        <v>25</v>
      </c>
      <c r="X39" s="101"/>
      <c r="Y39" s="102">
        <f>'[1]01 MAI 2023'!$G$30</f>
        <v>37.53</v>
      </c>
      <c r="Z39" s="101" t="s">
        <v>63</v>
      </c>
      <c r="AA39" s="107">
        <f>'[1]01 MAI 2023'!$H$30</f>
        <v>120.500000000009</v>
      </c>
      <c r="AB39" s="105" t="s">
        <v>25</v>
      </c>
      <c r="AC39" s="108"/>
      <c r="AD39" s="102">
        <f>'[1]01 MAI 2023'!$G$23</f>
        <v>57.92</v>
      </c>
      <c r="AE39" s="103" t="s">
        <v>63</v>
      </c>
      <c r="AF39" s="107">
        <f>'[1]01 MAI 2023'!$H$23</f>
        <v>0.88124999999999998</v>
      </c>
      <c r="AG39" s="105" t="s">
        <v>25</v>
      </c>
      <c r="AH39" s="101"/>
      <c r="AI39" s="102">
        <f>'[1]01 MAI 2023'!$K$23</f>
        <v>0</v>
      </c>
      <c r="AJ39" s="101" t="s">
        <v>78</v>
      </c>
      <c r="AK39" s="106">
        <f>'[1]01 MAI 2023'!$L$23</f>
        <v>120.04166666667599</v>
      </c>
      <c r="AL39" s="100" t="s">
        <v>25</v>
      </c>
      <c r="AM39" s="101">
        <f>'[1]01 MAI 2023'!$K$30</f>
        <v>15.5</v>
      </c>
      <c r="AN39" s="102" t="s">
        <v>78</v>
      </c>
      <c r="AO39" s="110">
        <f>'[1]01 MAI 2023'!$L$30</f>
        <v>120.41666666667599</v>
      </c>
      <c r="AP39" s="105" t="s">
        <v>25</v>
      </c>
      <c r="AQ39" s="101">
        <f>'[1]01 MAI 2023'!$K$15</f>
        <v>91.91</v>
      </c>
      <c r="AR39" s="103" t="s">
        <v>62</v>
      </c>
      <c r="AS39" s="106">
        <f>'[1]01 MAI 2023'!$L$15</f>
        <v>0.625</v>
      </c>
    </row>
    <row r="40" spans="1:45" ht="16.5" thickTop="1" thickBot="1" x14ac:dyDescent="0.3"/>
    <row r="41" spans="1:45" ht="24" customHeight="1" thickTop="1" thickBot="1" x14ac:dyDescent="0.3">
      <c r="A41" s="159" t="s">
        <v>26</v>
      </c>
      <c r="B41" s="159"/>
      <c r="C41" s="159"/>
      <c r="D41" s="160"/>
      <c r="E41" s="161" t="s">
        <v>27</v>
      </c>
      <c r="F41" s="162"/>
      <c r="G41" s="163"/>
    </row>
    <row r="42" spans="1:45" ht="25.5" customHeight="1" thickTop="1" thickBot="1" x14ac:dyDescent="0.3">
      <c r="A42" s="164" t="s">
        <v>28</v>
      </c>
      <c r="B42" s="165"/>
      <c r="C42" s="165"/>
      <c r="D42" s="166"/>
      <c r="E42" s="43">
        <f>'[1]01 MAI 2023'!$C$4</f>
        <v>464.96999999999997</v>
      </c>
      <c r="F42" s="44" t="s">
        <v>70</v>
      </c>
      <c r="G42" s="47">
        <f>'[1]01 MAI 2023'!$E$4</f>
        <v>120.875000000009</v>
      </c>
    </row>
    <row r="43" spans="1:45" ht="32.25" customHeight="1" thickBot="1" x14ac:dyDescent="0.3">
      <c r="A43" s="167" t="s">
        <v>71</v>
      </c>
      <c r="B43" s="168"/>
      <c r="C43" s="168"/>
      <c r="D43" s="169"/>
      <c r="E43" s="77" t="s">
        <v>76</v>
      </c>
      <c r="F43" s="78"/>
      <c r="G43" s="79">
        <f>'[1]01 MAI 2023'!$F$5</f>
        <v>52.51</v>
      </c>
    </row>
    <row r="44" spans="1:45" ht="32.25" customHeight="1" thickBot="1" x14ac:dyDescent="0.3">
      <c r="A44" s="167" t="s">
        <v>29</v>
      </c>
      <c r="B44" s="168"/>
      <c r="C44" s="168"/>
      <c r="D44" s="169"/>
      <c r="E44" s="77" t="s">
        <v>77</v>
      </c>
      <c r="F44" s="78"/>
      <c r="G44" s="79">
        <f>'[1]01 MAI 2023'!$F$6</f>
        <v>86.58</v>
      </c>
    </row>
    <row r="45" spans="1:45" ht="29.25" customHeight="1" thickBot="1" x14ac:dyDescent="0.3">
      <c r="A45" s="170" t="s">
        <v>30</v>
      </c>
      <c r="B45" s="171"/>
      <c r="C45" s="171"/>
      <c r="D45" s="172"/>
      <c r="E45" s="45">
        <f>'[1]01 MAI 2023'!$C$9</f>
        <v>238.47</v>
      </c>
      <c r="F45" s="83" t="s">
        <v>73</v>
      </c>
      <c r="G45" s="48">
        <f>'[1]01 MAI 2023'!$E$9</f>
        <v>120.875000000009</v>
      </c>
    </row>
    <row r="46" spans="1:45" ht="34.5" customHeight="1" thickBot="1" x14ac:dyDescent="0.3">
      <c r="A46" s="152" t="s">
        <v>31</v>
      </c>
      <c r="B46" s="153"/>
      <c r="C46" s="153"/>
      <c r="D46" s="154"/>
      <c r="E46" s="46">
        <f>'[1]01 MAI 2023'!$C$10</f>
        <v>236.51</v>
      </c>
      <c r="F46" s="80" t="s">
        <v>73</v>
      </c>
      <c r="G46" s="60">
        <f>'[1]01 MAI 2023'!$E$10</f>
        <v>120.04166666667599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106</v>
      </c>
    </row>
    <row r="57" spans="1:44" x14ac:dyDescent="0.25">
      <c r="A57" s="37" t="s">
        <v>66</v>
      </c>
      <c r="B57" t="s">
        <v>107</v>
      </c>
    </row>
    <row r="58" spans="1:44" x14ac:dyDescent="0.25">
      <c r="A58" s="37" t="s">
        <v>67</v>
      </c>
      <c r="B58" t="s">
        <v>108</v>
      </c>
    </row>
    <row r="59" spans="1:44" ht="15.75" x14ac:dyDescent="0.25">
      <c r="J59" s="29" t="s">
        <v>61</v>
      </c>
      <c r="R59" s="38" t="s">
        <v>101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</row>
    <row r="80" spans="39:41" x14ac:dyDescent="0.25">
      <c r="AM80" s="155"/>
      <c r="AN80" s="155"/>
      <c r="AO80" s="155"/>
    </row>
    <row r="81" spans="39:41" x14ac:dyDescent="0.25">
      <c r="AM81" s="155"/>
      <c r="AN81" s="155"/>
      <c r="AO81" s="155"/>
    </row>
    <row r="82" spans="39:41" ht="15.75" customHeight="1" x14ac:dyDescent="0.25">
      <c r="AM82" s="96"/>
      <c r="AN82" s="96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 MAI 23 </vt:lpstr>
      <vt:lpstr>'01 MAI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2023-05-02T06:38:25Z</dcterms:modified>
</cp:coreProperties>
</file>