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6-JUIN 2023\"/>
    </mc:Choice>
  </mc:AlternateContent>
  <xr:revisionPtr revIDLastSave="0" documentId="13_ncr:1_{74254176-F04F-4167-9914-A7E953FC37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 JUN 23 " sheetId="3" r:id="rId1"/>
  </sheets>
  <externalReferences>
    <externalReference r:id="rId2"/>
  </externalReferences>
  <definedNames>
    <definedName name="_xlnm.Print_Area" localSheetId="0">'11 JUN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8" i="3" l="1"/>
  <c r="AH19" i="3"/>
  <c r="B39" i="3"/>
  <c r="L9" i="3" l="1"/>
  <c r="O9" i="3"/>
  <c r="L10" i="3"/>
  <c r="O10" i="3"/>
  <c r="L11" i="3"/>
  <c r="O11" i="3"/>
  <c r="L12" i="3"/>
  <c r="O12" i="3"/>
  <c r="L13" i="3"/>
  <c r="O13" i="3"/>
  <c r="L14" i="3"/>
  <c r="O14" i="3"/>
  <c r="L15" i="3"/>
  <c r="O15" i="3"/>
  <c r="L16" i="3"/>
  <c r="O16" i="3"/>
  <c r="L17" i="3"/>
  <c r="O17" i="3"/>
  <c r="L18" i="3"/>
  <c r="O18" i="3"/>
  <c r="L19" i="3"/>
  <c r="O19" i="3"/>
  <c r="L20" i="3"/>
  <c r="O20" i="3"/>
  <c r="L21" i="3"/>
  <c r="O21" i="3"/>
  <c r="L22" i="3"/>
  <c r="O22" i="3"/>
  <c r="L23" i="3"/>
  <c r="O23" i="3"/>
  <c r="L24" i="3"/>
  <c r="O24" i="3"/>
  <c r="L25" i="3"/>
  <c r="O25" i="3"/>
  <c r="L26" i="3"/>
  <c r="O26" i="3"/>
  <c r="L27" i="3"/>
  <c r="O27" i="3"/>
  <c r="L28" i="3"/>
  <c r="O28" i="3"/>
  <c r="L29" i="3"/>
  <c r="O29" i="3"/>
  <c r="L30" i="3"/>
  <c r="O30" i="3"/>
  <c r="L31" i="3"/>
  <c r="O31" i="3"/>
  <c r="L32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I19" i="3"/>
  <c r="G18" i="3"/>
  <c r="I18" i="3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<sst xmlns="http://schemas.openxmlformats.org/spreadsheetml/2006/main" count="140" uniqueCount="108">
  <si>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</si>
  <si>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</si>
  <si>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</si>
  <si>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</si>
  <si>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</si>
  <si>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</si>
  <si>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</si>
  <si>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</si>
  <si>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</si>
  <si>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</si>
  <si>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</si>
  <si>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</si>
  <si>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</si>
  <si>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</si>
  <si>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</si>
  <si>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</si>
  <si>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</si>
  <si>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</si>
  <si>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</si>
  <si>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</si>
  <si>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</si>
  <si>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</si>
  <si>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</si>
  <si>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</si>
  <si>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</si>
  <si>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</si>
  <si>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</si>
  <si>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</si>
  <si>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</si>
  <si>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</si>
  <si>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</si>
  <si>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</si>
  <si>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</si>
  <si>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</si>
  <si>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</si>
  <si>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</si>
  <si>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</si>
  <si>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</si>
  <si>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</si>
  <si>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</si>
  <si>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</si>
  <si>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</si>
  <si>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</si>
  <si>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</si>
  <si>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</si>
  <si>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</si>
  <si>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</si>
  <si>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</si>
  <si>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</si>
  <si>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</si>
  <si>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</si>
  <si>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</si>
  <si>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</si>
  <si>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</si>
  <si>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</si>
  <si>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</si>
  <si>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</si>
  <si>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</si>
  <si>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</si>
  <si>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</si>
  <si>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</si>
  <si>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</si>
  <si>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</si>
  <si>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</si>
  <si>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</si>
  <si>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</si>
  <si>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</si>
  <si>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</si>
  <si>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</si>
  <si>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</si>
  <si>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</si>
  <si>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</si>
  <si>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</si>
  <si>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</si>
  <si>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</si>
  <si>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</si>
  <si>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</si>
  <si>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</si>
  <si>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</si>
  <si>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</si>
  <si>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</si>
  <si>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</si>
  <si>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</si>
  <si>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</si>
  <si>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</si>
  <si>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</si>
  <si>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</si>
  <si>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</si>
  <si>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</si>
  <si>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</si>
  <si>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</si>
  <si>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</si>
  <si>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</si>
  <si>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</si>
  <si>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</si>
  <si>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</si>
  <si>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</si>
  <si>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</si>
  <si>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</si>
  <si>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</si>
  <si>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</si>
  <si>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</si>
  <si>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</si>
  <si>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</si>
  <si>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</si>
  <si>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BOKO et MONTCHO</t>
  </si>
  <si>
    <t>BOKO et FOFANA</t>
  </si>
  <si>
    <t>MONTCHO et FOFANA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</si>
</sst>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[$-F800]dddd\,\ mmmm\ dd\,\ yyyy"/>
    <numFmt numFmtId="166" formatCode="_ * #,##0.00_ ;_ * \-#,##0.00_ ;_ * &quot;-&quot;??_ ;_ @_ "/>
  </numFmts>
  <fonts count="29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5117038483843"/>
        <bgColor indexed="64"/>
      </patternFill>
    </fill>
  </fills>
  <borders count="10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dashed">
        <color auto="1"/>
      </right>
      <top style="hair">
        <color auto="1"/>
      </top>
      <bottom style="medium">
        <color auto="1"/>
      </bottom>
      <diagonal/>
    </border>
  </borders>
  <cellStyleXfs count="153">
    <xf numFmtId="0" fontId="0" fillId="0" borderId="0"/>
    <xf numFmtId="0" fontId="8" fillId="0" borderId="0" applyProtection="0"/>
    <xf numFmtId="0" fontId="27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6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218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5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6" xfId="0" applyNumberFormat="1" applyBorder="1" applyAlignment="1">
      <alignment horizontal="center" vertical="center"/>
    </xf>
    <xf numFmtId="2" fontId="0" fillId="0" borderId="7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78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79" xfId="0" applyNumberFormat="1" applyFont="1" applyBorder="1" applyAlignment="1">
      <alignment horizontal="center" vertical="center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6" xfId="0" applyFont="1" applyBorder="1" applyAlignment="1" applyProtection="1">
      <alignment horizontal="center" vertical="center" wrapText="1"/>
      <protection locked="0"/>
    </xf>
    <xf numFmtId="0" fontId="11" fillId="0" borderId="87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89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1" xfId="1" applyNumberFormat="1" applyBorder="1" applyAlignment="1">
      <alignment vertical="center"/>
    </xf>
    <xf numFmtId="1" fontId="8" fillId="0" borderId="92" xfId="0" applyNumberFormat="1" applyFont="1" applyBorder="1" applyAlignment="1">
      <alignment vertical="center"/>
    </xf>
    <xf numFmtId="1" fontId="8" fillId="0" borderId="96" xfId="1" applyNumberFormat="1" applyBorder="1" applyAlignment="1">
      <alignment vertical="center"/>
    </xf>
    <xf numFmtId="1" fontId="8" fillId="0" borderId="97" xfId="0" applyNumberFormat="1" applyFont="1" applyBorder="1" applyAlignment="1">
      <alignment vertical="center"/>
    </xf>
    <xf numFmtId="1" fontId="8" fillId="0" borderId="98" xfId="0" applyNumberFormat="1" applyFon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64" fontId="8" fillId="0" borderId="100" xfId="0" applyNumberFormat="1" applyFont="1" applyBorder="1" applyAlignment="1">
      <alignment horizontal="right" vertical="center"/>
    </xf>
    <xf numFmtId="1" fontId="8" fillId="0" borderId="101" xfId="1" applyNumberForma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64" fontId="8" fillId="0" borderId="99" xfId="0" applyNumberFormat="1" applyFont="1" applyBorder="1" applyAlignment="1">
      <alignment horizontal="right" vertical="center"/>
    </xf>
    <xf numFmtId="1" fontId="8" fillId="0" borderId="97" xfId="1" applyNumberFormat="1" applyBorder="1" applyAlignment="1">
      <alignment vertical="center"/>
    </xf>
    <xf numFmtId="1" fontId="8" fillId="0" borderId="92" xfId="0" applyNumberFormat="1" applyFont="1" applyBorder="1" applyAlignment="1">
      <alignment horizontal="center" vertical="center"/>
    </xf>
    <xf numFmtId="164" fontId="8" fillId="0" borderId="100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0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89" xfId="0" applyNumberFormat="1" applyBorder="1" applyAlignment="1">
      <alignment horizontal="center"/>
    </xf>
    <xf numFmtId="1" fontId="10" fillId="5" borderId="103" xfId="1" applyNumberFormat="1" applyFont="1" applyFill="1" applyBorder="1" applyAlignment="1">
      <alignment horizontal="center" vertical="center"/>
    </xf>
    <xf numFmtId="1" fontId="10" fillId="5" borderId="104" xfId="1" applyNumberFormat="1" applyFont="1" applyFill="1" applyBorder="1" applyAlignment="1">
      <alignment horizontal="center" vertical="center"/>
    </xf>
    <xf numFmtId="164" fontId="0" fillId="0" borderId="0" xfId="0" applyNumberFormat="1"/>
    <xf numFmtId="0" fontId="27" fillId="6" borderId="106" xfId="2" applyFill="1" applyBorder="1" applyAlignment="1">
      <alignment horizontal="center"/>
    </xf>
    <xf numFmtId="0" fontId="27" fillId="6" borderId="74" xfId="2" applyFill="1" applyBorder="1" applyAlignment="1">
      <alignment horizontal="center"/>
    </xf>
    <xf numFmtId="0" fontId="27" fillId="6" borderId="107" xfId="2" applyFill="1" applyBorder="1" applyAlignment="1">
      <alignment horizontal="center"/>
    </xf>
    <xf numFmtId="0" fontId="24" fillId="6" borderId="74" xfId="2" applyFont="1" applyFill="1" applyBorder="1" applyAlignment="1">
      <alignment horizontal="center"/>
    </xf>
    <xf numFmtId="0" fontId="27" fillId="0" borderId="105" xfId="2" applyBorder="1" applyAlignment="1">
      <alignment horizontal="center"/>
    </xf>
    <xf numFmtId="0" fontId="27" fillId="0" borderId="6" xfId="2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2" xfId="1" applyNumberFormat="1" applyFont="1" applyBorder="1" applyAlignment="1">
      <alignment horizontal="center" vertical="center" wrapText="1"/>
    </xf>
    <xf numFmtId="0" fontId="25" fillId="0" borderId="93" xfId="0" applyFont="1" applyBorder="1" applyAlignment="1">
      <alignment horizontal="center"/>
    </xf>
    <xf numFmtId="0" fontId="25" fillId="0" borderId="94" xfId="0" applyFont="1" applyBorder="1" applyAlignment="1">
      <alignment horizontal="center"/>
    </xf>
    <xf numFmtId="0" fontId="25" fillId="0" borderId="95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1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0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4" xfId="0" applyFont="1" applyBorder="1" applyAlignment="1" applyProtection="1">
      <alignment horizontal="center" vertical="center" wrapText="1"/>
      <protection locked="0"/>
    </xf>
    <xf numFmtId="0" fontId="5" fillId="0" borderId="80" xfId="0" applyFont="1" applyBorder="1" applyAlignment="1" applyProtection="1">
      <alignment horizontal="center" vertical="center" wrapText="1"/>
      <protection locked="0"/>
    </xf>
    <xf numFmtId="0" fontId="5" fillId="0" borderId="85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2" fontId="27" fillId="0" borderId="4" xfId="2" applyNumberFormat="1" applyBorder="1" applyAlignment="1">
      <alignment horizontal="center" vertical="center"/>
    </xf>
    <xf numFmtId="2" fontId="27" fillId="0" borderId="6" xfId="2" applyNumberFormat="1" applyBorder="1" applyAlignment="1">
      <alignment horizontal="center"/>
    </xf>
    <xf numFmtId="2" fontId="27" fillId="4" borderId="4" xfId="2" applyNumberFormat="1" applyFill="1" applyBorder="1" applyAlignment="1">
      <alignment horizontal="center" vertical="center"/>
    </xf>
  </cellXfs>
  <cellStyles count="153">
    <cellStyle name="Lien hypertexte 2" xfId="13" xr:uid="{D504331F-8E23-432D-A579-D0E17F5C64B2}"/>
    <cellStyle name="Milliers 2" xfId="147" xr:uid="{599FB7C6-1E8E-45C8-A9E3-64EA407B5535}"/>
    <cellStyle name="Normal" xfId="0" builtinId="0"/>
    <cellStyle name="Normal 10" xfId="12" xr:uid="{BAD74585-0BEE-4B3A-BB92-BB226CFF85FB}"/>
    <cellStyle name="Normal 10 2" xfId="77" xr:uid="{9E566767-B14E-4B6C-9BED-27565D7400AD}"/>
    <cellStyle name="Normal 11" xfId="14" xr:uid="{5DB2E8E8-0615-4537-A62C-CAB2312FB1D5}"/>
    <cellStyle name="Normal 11 2" xfId="78" xr:uid="{0DCE7062-33B7-4DA0-8A6A-B0ACF99D2A6A}"/>
    <cellStyle name="Normal 12" xfId="15" xr:uid="{5FD14A91-2785-40CF-A59E-71CE48D75AB0}"/>
    <cellStyle name="Normal 12 2" xfId="79" xr:uid="{5870193B-3D9D-4898-B59F-A913AF44076B}"/>
    <cellStyle name="Normal 13" xfId="16" xr:uid="{10FC5C0D-A5BF-4B0C-9167-19D2A69EBFC3}"/>
    <cellStyle name="Normal 13 2" xfId="80" xr:uid="{210C9AFA-A95A-47C5-84BB-57BEDCFB3633}"/>
    <cellStyle name="Normal 14" xfId="17" xr:uid="{F05ADFB2-6EE8-4102-9363-93A1CC013B22}"/>
    <cellStyle name="Normal 14 2" xfId="81" xr:uid="{60911CC7-E56C-4C16-A421-D90C22929DC1}"/>
    <cellStyle name="Normal 15" xfId="18" xr:uid="{23ED5FA4-EB02-41F3-BD8F-4CB47967091A}"/>
    <cellStyle name="Normal 15 2" xfId="82" xr:uid="{B7E295B1-EE2E-4054-975C-CE2BB2260BF1}"/>
    <cellStyle name="Normal 16" xfId="19" xr:uid="{E938D2E5-0BE3-4061-BF54-5968C09E64C9}"/>
    <cellStyle name="Normal 16 2" xfId="83" xr:uid="{45E18592-4619-47D1-9800-81CEFE713B97}"/>
    <cellStyle name="Normal 17" xfId="20" xr:uid="{2A18C169-AC26-4532-8450-FCD7CB0E382E}"/>
    <cellStyle name="Normal 17 2" xfId="84" xr:uid="{6A519F06-AD5C-4C22-8B92-36CC7F7FB3FF}"/>
    <cellStyle name="Normal 18" xfId="21" xr:uid="{50F2B847-9239-4373-BA29-9A26A18FF387}"/>
    <cellStyle name="Normal 18 2" xfId="85" xr:uid="{20F74BB2-74E0-471E-A3D0-BAC1AC5C1D0F}"/>
    <cellStyle name="Normal 19" xfId="22" xr:uid="{9700D28D-27EB-4014-98F8-7E40A57BEAF3}"/>
    <cellStyle name="Normal 19 2" xfId="86" xr:uid="{473B81FB-286B-4CB5-A15D-C8C6DD8968D4}"/>
    <cellStyle name="Normal 2" xfId="1" xr:uid="{00000000-0005-0000-0000-000001000000}"/>
    <cellStyle name="Normal 2 2 2" xfId="4" xr:uid="{9448F8B1-CC0C-4DA4-9238-21F88C2557DD}"/>
    <cellStyle name="Normal 2 2 2 2" xfId="7" xr:uid="{6F895C0C-88E9-418D-BA9F-82438AEE45EE}"/>
    <cellStyle name="Normal 20" xfId="23" xr:uid="{E8642B74-2E63-4563-9D1D-AC202AF32435}"/>
    <cellStyle name="Normal 20 2" xfId="87" xr:uid="{1225CFE5-628A-4B08-A533-A001E87CF4AF}"/>
    <cellStyle name="Normal 21" xfId="24" xr:uid="{DC7439E3-6FCA-458B-B166-4B5C982581B3}"/>
    <cellStyle name="Normal 21 2" xfId="88" xr:uid="{596D9928-7C60-4FB9-BC88-B5A9ED817F79}"/>
    <cellStyle name="Normal 22" xfId="25" xr:uid="{72D8B740-E63E-42E1-B92E-5666D0A5AB7C}"/>
    <cellStyle name="Normal 22 2" xfId="89" xr:uid="{AF11F346-48BB-416E-869A-7EB5577B6AD4}"/>
    <cellStyle name="Normal 23" xfId="26" xr:uid="{B661B1FE-EDD2-438E-B054-858954DEF5C5}"/>
    <cellStyle name="Normal 23 2" xfId="90" xr:uid="{76367134-EAC8-4AAD-A798-788E27EDDBF1}"/>
    <cellStyle name="Normal 24" xfId="27" xr:uid="{8DDBC774-EFF4-46B8-9213-16B6C5F66678}"/>
    <cellStyle name="Normal 24 2" xfId="91" xr:uid="{14551098-32CF-4E17-9C9E-4324FDE444EE}"/>
    <cellStyle name="Normal 25" xfId="28" xr:uid="{04181868-3EAC-403E-ABB0-DC7B12BF352C}"/>
    <cellStyle name="Normal 25 2" xfId="92" xr:uid="{E2528288-C7C6-4BC7-A1EE-F5FD26BA377F}"/>
    <cellStyle name="Normal 26" xfId="29" xr:uid="{D3A606BD-99D0-4FB6-BF5E-8244BD10ADDF}"/>
    <cellStyle name="Normal 26 2" xfId="93" xr:uid="{5D253B21-63FB-4A52-90E0-2E6E9AC23A20}"/>
    <cellStyle name="Normal 27" xfId="30" xr:uid="{ACF4D3AF-7886-4AB1-A488-28F2464DF923}"/>
    <cellStyle name="Normal 27 2" xfId="94" xr:uid="{5D91C74E-51F2-4950-9269-CB64F468B88F}"/>
    <cellStyle name="Normal 28" xfId="31" xr:uid="{0B867C43-FAC5-473E-93C2-07C73A21DBC4}"/>
    <cellStyle name="Normal 28 2" xfId="95" xr:uid="{E02B7FFE-2D7B-4595-9CF8-9A44BF56AF77}"/>
    <cellStyle name="Normal 29" xfId="32" xr:uid="{05C5EFD5-11CA-48D3-AF9C-37531C483177}"/>
    <cellStyle name="Normal 29 2" xfId="96" xr:uid="{253EF40C-5D9E-435E-9A69-8E52C14F32D1}"/>
    <cellStyle name="Normal 3" xfId="3" xr:uid="{77D7CAF8-FE9B-4A7F-84E4-B184C9D51253}"/>
    <cellStyle name="Normal 3 2" xfId="70" xr:uid="{DF8F999B-32DD-4075-AD4A-FAE591AB7926}"/>
    <cellStyle name="Normal 30" xfId="33" xr:uid="{9D073E0D-3399-4BA5-9FCC-A30B5A0EB7E6}"/>
    <cellStyle name="Normal 30 2" xfId="97" xr:uid="{3C59FECE-DB11-408C-8AED-F86D79F30D13}"/>
    <cellStyle name="Normal 31" xfId="34" xr:uid="{E0A4F029-90EF-47C9-9F24-893792CDFFA5}"/>
    <cellStyle name="Normal 31 2" xfId="98" xr:uid="{E3E29D75-1ADE-4646-BAD1-904CFD23E4B6}"/>
    <cellStyle name="Normal 32" xfId="35" xr:uid="{3860D3D3-A30D-4573-8EE6-110DAE30B15A}"/>
    <cellStyle name="Normal 32 2" xfId="99" xr:uid="{F7B0F281-1606-4181-BF4D-EDBC2FE78D70}"/>
    <cellStyle name="Normal 33" xfId="36" xr:uid="{F962162B-5009-4CDB-9794-D0382650AFDF}"/>
    <cellStyle name="Normal 33 2" xfId="100" xr:uid="{08E5B662-C1D8-44A9-B860-1067D73D461D}"/>
    <cellStyle name="Normal 34" xfId="37" xr:uid="{E3F82008-E557-4E99-B626-F296AC7C1BBF}"/>
    <cellStyle name="Normal 34 2" xfId="101" xr:uid="{8297B67A-4300-4A12-8606-5F55BFB4B02F}"/>
    <cellStyle name="Normal 35" xfId="38" xr:uid="{08013F24-CF2E-41D9-818C-B0F5E690B389}"/>
    <cellStyle name="Normal 35 2" xfId="102" xr:uid="{4F8081A6-E3F7-4937-982F-971BB21C23FC}"/>
    <cellStyle name="Normal 36" xfId="39" xr:uid="{F610793D-33C1-44F0-8161-0E41930BF0B4}"/>
    <cellStyle name="Normal 36 2" xfId="103" xr:uid="{BDF91DB5-FB16-4B5E-BAFF-A4607CC38492}"/>
    <cellStyle name="Normal 37" xfId="40" xr:uid="{031A84C5-056A-40E7-A643-8A684BCBA695}"/>
    <cellStyle name="Normal 37 2" xfId="104" xr:uid="{87C37A9D-9E7B-4987-A9F9-E122B6F35080}"/>
    <cellStyle name="Normal 38" xfId="41" xr:uid="{9B780769-F167-4430-8C45-488B69F3C84B}"/>
    <cellStyle name="Normal 38 2" xfId="105" xr:uid="{F9732576-E4C2-4B13-8B08-37E8C56DAE69}"/>
    <cellStyle name="Normal 39" xfId="42" xr:uid="{6DF48E2D-4258-437F-96CA-EFB091663534}"/>
    <cellStyle name="Normal 39 2" xfId="106" xr:uid="{0053FF9E-FFEE-4706-AA94-4DB9031AC118}"/>
    <cellStyle name="Normal 4" xfId="5" xr:uid="{5A670D59-AB97-4677-80E7-AC61277A23BE}"/>
    <cellStyle name="Normal 4 2" xfId="71" xr:uid="{DBB288F8-4A08-42CD-8C55-FF1C94C452E6}"/>
    <cellStyle name="Normal 40" xfId="43" xr:uid="{FD49576A-6F6A-4904-A12E-77C03D52DD3F}"/>
    <cellStyle name="Normal 40 2" xfId="107" xr:uid="{D8930EB5-C929-4625-9BB4-16593DF330DC}"/>
    <cellStyle name="Normal 41" xfId="44" xr:uid="{7E6F3781-42EB-4958-99E3-C9271E60CE38}"/>
    <cellStyle name="Normal 41 2" xfId="108" xr:uid="{5214E21B-8C24-4BA3-B0FC-E8E3DFF906BD}"/>
    <cellStyle name="Normal 42" xfId="45" xr:uid="{38ABA383-5AEC-4B8A-8C42-D92B1A298871}"/>
    <cellStyle name="Normal 42 2" xfId="109" xr:uid="{C623A0B7-25AE-4152-BE38-03001532E6EB}"/>
    <cellStyle name="Normal 43" xfId="46" xr:uid="{F5CBD3A4-1E13-4962-B9AE-EC3BCA7CBF94}"/>
    <cellStyle name="Normal 43 2" xfId="110" xr:uid="{1FE478D3-8096-4250-90C1-76BCB42CF879}"/>
    <cellStyle name="Normal 44" xfId="47" xr:uid="{EF330F7F-76DC-4398-AEF7-90F91C79FFBF}"/>
    <cellStyle name="Normal 44 2" xfId="111" xr:uid="{B3C4F7B7-322C-4E62-92AD-95B6FD63AE3B}"/>
    <cellStyle name="Normal 45" xfId="48" xr:uid="{13E9F509-98F6-415E-872D-3A8901A8B992}"/>
    <cellStyle name="Normal 45 2" xfId="112" xr:uid="{1C403DE6-1476-4F65-BA4D-BD334DB4BFF8}"/>
    <cellStyle name="Normal 46" xfId="49" xr:uid="{9CCE8D76-4594-4AC4-A850-DE7231311347}"/>
    <cellStyle name="Normal 46 2" xfId="113" xr:uid="{E7D528DA-9C64-466B-9B6F-CEE21C127900}"/>
    <cellStyle name="Normal 47" xfId="50" xr:uid="{8C341855-0CEE-4E00-B14B-BDA177BDB7AB}"/>
    <cellStyle name="Normal 47 2" xfId="114" xr:uid="{5C9275DE-B1E4-474F-B8E0-6B1FE650189B}"/>
    <cellStyle name="Normal 48" xfId="51" xr:uid="{2A7318D1-E788-4EED-94A0-D8CA92F8A3F2}"/>
    <cellStyle name="Normal 48 2" xfId="115" xr:uid="{B0353238-F52C-4EEB-B66A-23BD51628877}"/>
    <cellStyle name="Normal 49" xfId="52" xr:uid="{65C41C7B-0CA6-498F-BD0C-71FE4C9BD6AE}"/>
    <cellStyle name="Normal 49 2" xfId="116" xr:uid="{C7224901-A6B6-4D04-BABD-92779070FD1B}"/>
    <cellStyle name="Normal 5" xfId="6" xr:uid="{19C52187-2CDA-41DF-B84D-2B7C97547775}"/>
    <cellStyle name="Normal 5 2" xfId="72" xr:uid="{5C869DF0-5E9A-4932-B0D7-B37AD696AF8C}"/>
    <cellStyle name="Normal 50" xfId="53" xr:uid="{70FC8F1D-AD84-4C0C-9586-2F8832C13AEB}"/>
    <cellStyle name="Normal 50 2" xfId="117" xr:uid="{2CE5FE52-C027-4749-8406-D99826EF599D}"/>
    <cellStyle name="Normal 51" xfId="54" xr:uid="{AF62FED2-2ACD-4D90-9CA4-9CBE46E1E865}"/>
    <cellStyle name="Normal 51 2" xfId="118" xr:uid="{B65C18DC-A7EB-4E43-B8F3-C5A6D92D2732}"/>
    <cellStyle name="Normal 52" xfId="55" xr:uid="{EC490EF3-9E21-44BC-A762-6A6A182C187F}"/>
    <cellStyle name="Normal 52 2" xfId="119" xr:uid="{4F945918-0D94-4410-B87C-E6994C61A05C}"/>
    <cellStyle name="Normal 53" xfId="56" xr:uid="{A43B4DC4-515C-47AE-88C6-044805F080D3}"/>
    <cellStyle name="Normal 53 2" xfId="120" xr:uid="{80E88899-C745-4E34-B6D8-348C0967AF58}"/>
    <cellStyle name="Normal 54" xfId="57" xr:uid="{DB6830D2-3D57-49C2-9A14-1D4B8607AA13}"/>
    <cellStyle name="Normal 54 2" xfId="121" xr:uid="{ACB4864D-5D16-4CF5-BAB4-A1D70DAA8672}"/>
    <cellStyle name="Normal 55" xfId="58" xr:uid="{6C3B203C-1653-4B09-8234-A0AB9BE9C4DD}"/>
    <cellStyle name="Normal 55 2" xfId="122" xr:uid="{0D56417E-B816-4019-8A08-D83CA18A16D1}"/>
    <cellStyle name="Normal 56" xfId="59" xr:uid="{DF8E6BD9-6F22-4262-951B-044761B12045}"/>
    <cellStyle name="Normal 56 2" xfId="123" xr:uid="{CF74BC1D-594A-42A1-AC2F-EF377AE95DC0}"/>
    <cellStyle name="Normal 57" xfId="60" xr:uid="{F9C1BA7C-F6B2-46F0-8340-B2556F2D7F5C}"/>
    <cellStyle name="Normal 57 2" xfId="124" xr:uid="{0A887B5A-5565-4A51-B907-6F9BB43F5374}"/>
    <cellStyle name="Normal 58" xfId="61" xr:uid="{CA07F67B-7B98-451B-B0B2-3F708335ED33}"/>
    <cellStyle name="Normal 58 2" xfId="125" xr:uid="{64B2F3FF-011A-4F6F-ACB5-414A8F09FA53}"/>
    <cellStyle name="Normal 59" xfId="62" xr:uid="{28A1A952-9A63-4197-B3BF-CA196F480D23}"/>
    <cellStyle name="Normal 59 2" xfId="126" xr:uid="{09FF56DE-3367-4164-9C31-092D45A3D883}"/>
    <cellStyle name="Normal 6" xfId="8" xr:uid="{09FF5BC3-CDB8-4684-9102-801710CAECD7}"/>
    <cellStyle name="Normal 6 2" xfId="73" xr:uid="{C29EB0AD-8086-4347-B40A-5BF770EB63FD}"/>
    <cellStyle name="Normal 60" xfId="63" xr:uid="{5E5748AF-A5AD-48B2-BC33-4832109B4577}"/>
    <cellStyle name="Normal 60 2" xfId="127" xr:uid="{FB3E4177-78A0-4650-BE6F-3BA095BFEDB0}"/>
    <cellStyle name="Normal 61" xfId="64" xr:uid="{F8858654-746F-4494-BF90-6F2944152303}"/>
    <cellStyle name="Normal 61 2" xfId="128" xr:uid="{6CC8DD63-0743-4A1C-974F-0FADD340B7A2}"/>
    <cellStyle name="Normal 62" xfId="65" xr:uid="{BEA5E098-2FFB-4FB8-94B5-E3FF00A72DBA}"/>
    <cellStyle name="Normal 62 2" xfId="129" xr:uid="{B066F080-F3E2-4CEE-88C6-3B6E147233E8}"/>
    <cellStyle name="Normal 63" xfId="66" xr:uid="{E200EE56-E16A-4EA7-9BE9-F82622D88FAC}"/>
    <cellStyle name="Normal 63 2" xfId="130" xr:uid="{6A28048C-DF12-4E8E-864C-6D52559DE3A5}"/>
    <cellStyle name="Normal 64" xfId="67" xr:uid="{F82B1E4B-546B-4786-BE11-A80051B81449}"/>
    <cellStyle name="Normal 64 2" xfId="131" xr:uid="{8C96D0FE-2487-478D-BE98-D761813C9C21}"/>
    <cellStyle name="Normal 65" xfId="68" xr:uid="{6C9C6955-F3B2-41D1-8D05-B299A6DD23AA}"/>
    <cellStyle name="Normal 65 2" xfId="132" xr:uid="{693ECD33-A6A2-4497-83AE-0F86FFDEEC33}"/>
    <cellStyle name="Normal 66" xfId="69" xr:uid="{EFBA31B8-9FFA-41DF-8B7C-F077570BF460}"/>
    <cellStyle name="Normal 66 2" xfId="133" xr:uid="{5CC0CD16-024B-4774-A540-F40429359E85}"/>
    <cellStyle name="Normal 67" xfId="134" xr:uid="{EB5AC2E4-74B4-42AE-B3DD-58CC012B2129}"/>
    <cellStyle name="Normal 68" xfId="135" xr:uid="{E7347EE6-824B-4ECB-829D-2E78AB5E4712}"/>
    <cellStyle name="Normal 69" xfId="136" xr:uid="{DA9D35CF-04E5-40C8-8405-481188F52E4D}"/>
    <cellStyle name="Normal 7" xfId="9" xr:uid="{B9D2A654-672F-4A93-B6C2-117FFEA84FE7}"/>
    <cellStyle name="Normal 7 2" xfId="74" xr:uid="{81EBAC14-D554-48B0-9EA7-E7E4B3D7B53C}"/>
    <cellStyle name="Normal 70" xfId="137" xr:uid="{B2A9BD31-9902-440A-800D-43E8F145EFDF}"/>
    <cellStyle name="Normal 71" xfId="138" xr:uid="{D5DD8EB7-4E4B-462A-9CFC-F8787B07E090}"/>
    <cellStyle name="Normal 72" xfId="139" xr:uid="{6FFD1963-FA80-48A9-A008-408D2DA43F95}"/>
    <cellStyle name="Normal 73" xfId="140" xr:uid="{B846239E-40F7-4210-A92F-DA0031860355}"/>
    <cellStyle name="Normal 74" xfId="141" xr:uid="{F6784B2D-1C55-4B38-B51B-27F8C6B2DD26}"/>
    <cellStyle name="Normal 75" xfId="142" xr:uid="{1263FC04-6FA9-466F-BE64-866356661C88}"/>
    <cellStyle name="Normal 76" xfId="143" xr:uid="{0EC7D8B2-B8AE-46E9-8F0A-57CDA4967CBE}"/>
    <cellStyle name="Normal 77" xfId="144" xr:uid="{3B3D3EF6-0624-44A3-9E21-1B2ACED35B6D}"/>
    <cellStyle name="Normal 78" xfId="145" xr:uid="{CA0068D6-C56D-406F-9B5D-2A23CABBB945}"/>
    <cellStyle name="Normal 79" xfId="146" xr:uid="{7E30152E-3FFC-4BE6-98C4-26B7645CA03A}"/>
    <cellStyle name="Normal 8" xfId="10" xr:uid="{54174C6B-0842-4CAB-85CB-2553A927FE47}"/>
    <cellStyle name="Normal 8 2" xfId="75" xr:uid="{75F88A78-82DB-48C2-AC60-9CE9888847C4}"/>
    <cellStyle name="Normal 80" xfId="148" xr:uid="{F811FD90-4BA9-4FB1-BE51-B38D5062E065}"/>
    <cellStyle name="Normal 81" xfId="149" xr:uid="{E85399D6-687E-4C47-86B8-5E9E07511E63}"/>
    <cellStyle name="Normal 82" xfId="150" xr:uid="{C058BE65-AE06-4C7D-8028-4535DE6B61D0}"/>
    <cellStyle name="Normal 83" xfId="151" xr:uid="{18308268-1AA8-4640-BB21-A5FDE1658E79}"/>
    <cellStyle name="Normal 84" xfId="152" xr:uid="{8CF818D5-423B-40E4-B93C-80C414D4A281}"/>
    <cellStyle name="Normal 85" xfId="2" xr:uid="{A632F813-B753-40C9-9997-FD587C8080AF}"/>
    <cellStyle name="Normal 9" xfId="11" xr:uid="{FA2F6D47-F9C6-4EC0-8590-9D040F5162F2}"/>
    <cellStyle name="Normal 9 2" xfId="76" xr:uid="{D08706C3-DD01-4994-A67F-FD4AD1BF6F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'11 JUN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JUN 23 '!$B$9:$B$32</c:f>
              <c:numCache>
                <c:formatCode>General</c:formatCode>
                <c:ptCount val="24"/>
                <c:pt idx="0">
                  <c:v>106.94</c:v>
                </c:pt>
                <c:pt idx="1">
                  <c:v>102.69</c:v>
                </c:pt>
                <c:pt idx="2">
                  <c:v>99.44</c:v>
                </c:pt>
                <c:pt idx="3">
                  <c:v>93.03</c:v>
                </c:pt>
                <c:pt idx="4">
                  <c:v>95.92</c:v>
                </c:pt>
                <c:pt idx="5">
                  <c:v>86.95</c:v>
                </c:pt>
                <c:pt idx="6">
                  <c:v>86.44</c:v>
                </c:pt>
                <c:pt idx="7">
                  <c:v>87.429999999999993</c:v>
                </c:pt>
                <c:pt idx="8">
                  <c:v>113.5</c:v>
                </c:pt>
                <c:pt idx="9">
                  <c:v>122.5</c:v>
                </c:pt>
                <c:pt idx="10">
                  <c:v>141.05000000000001</c:v>
                </c:pt>
                <c:pt idx="11">
                  <c:v>147.06</c:v>
                </c:pt>
                <c:pt idx="12">
                  <c:v>150.88</c:v>
                </c:pt>
                <c:pt idx="13">
                  <c:v>117.97</c:v>
                </c:pt>
                <c:pt idx="14">
                  <c:v>117.59</c:v>
                </c:pt>
                <c:pt idx="15">
                  <c:v>98.87</c:v>
                </c:pt>
                <c:pt idx="16">
                  <c:v>97.64</c:v>
                </c:pt>
                <c:pt idx="17">
                  <c:v>98.64</c:v>
                </c:pt>
                <c:pt idx="18">
                  <c:v>139.97999999999999</c:v>
                </c:pt>
                <c:pt idx="19">
                  <c:v>148.53</c:v>
                </c:pt>
                <c:pt idx="20">
                  <c:v>149.22999999999999</c:v>
                </c:pt>
                <c:pt idx="21">
                  <c:v>140.94</c:v>
                </c:pt>
                <c:pt idx="22">
                  <c:v>132.37</c:v>
                </c:pt>
                <c:pt idx="23">
                  <c:v>115.02000000000001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'11 JUN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JUN 23 '!$C$9:$C$32</c:f>
              <c:numCache>
                <c:formatCode>General</c:formatCode>
                <c:ptCount val="24"/>
                <c:pt idx="0">
                  <c:v>61.83</c:v>
                </c:pt>
                <c:pt idx="1">
                  <c:v>56.089999999999996</c:v>
                </c:pt>
                <c:pt idx="2">
                  <c:v>54.360000000000007</c:v>
                </c:pt>
                <c:pt idx="3">
                  <c:v>46.8</c:v>
                </c:pt>
                <c:pt idx="4">
                  <c:v>49.669999999999995</c:v>
                </c:pt>
                <c:pt idx="5">
                  <c:v>46.7</c:v>
                </c:pt>
                <c:pt idx="6">
                  <c:v>44.93</c:v>
                </c:pt>
                <c:pt idx="7">
                  <c:v>48.82</c:v>
                </c:pt>
                <c:pt idx="8">
                  <c:v>46.47</c:v>
                </c:pt>
                <c:pt idx="9">
                  <c:v>38.824378292903617</c:v>
                </c:pt>
                <c:pt idx="10">
                  <c:v>51.33</c:v>
                </c:pt>
                <c:pt idx="11">
                  <c:v>49.89</c:v>
                </c:pt>
                <c:pt idx="12">
                  <c:v>47.889999999999993</c:v>
                </c:pt>
                <c:pt idx="13">
                  <c:v>48.059999999999995</c:v>
                </c:pt>
                <c:pt idx="14">
                  <c:v>51.11999999999999</c:v>
                </c:pt>
                <c:pt idx="15">
                  <c:v>55.96</c:v>
                </c:pt>
                <c:pt idx="16">
                  <c:v>52.24</c:v>
                </c:pt>
                <c:pt idx="17">
                  <c:v>53.420000000000009</c:v>
                </c:pt>
                <c:pt idx="18">
                  <c:v>75.3</c:v>
                </c:pt>
                <c:pt idx="19">
                  <c:v>80.100000000000009</c:v>
                </c:pt>
                <c:pt idx="20">
                  <c:v>79.33</c:v>
                </c:pt>
                <c:pt idx="21">
                  <c:v>80.36</c:v>
                </c:pt>
                <c:pt idx="22">
                  <c:v>73.580000000000013</c:v>
                </c:pt>
                <c:pt idx="23">
                  <c:v>69.210000000000008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'11 JUN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JUN 23 '!$D$9:$D$32</c:f>
              <c:numCache>
                <c:formatCode>0.00</c:formatCode>
                <c:ptCount val="24"/>
                <c:pt idx="0">
                  <c:v>56.91</c:v>
                </c:pt>
                <c:pt idx="1">
                  <c:v>58.519999999999996</c:v>
                </c:pt>
                <c:pt idx="2">
                  <c:v>56.67</c:v>
                </c:pt>
                <c:pt idx="3">
                  <c:v>58.03</c:v>
                </c:pt>
                <c:pt idx="4">
                  <c:v>58.01</c:v>
                </c:pt>
                <c:pt idx="5">
                  <c:v>52.29</c:v>
                </c:pt>
                <c:pt idx="6">
                  <c:v>53.559999999999995</c:v>
                </c:pt>
                <c:pt idx="7">
                  <c:v>50.620000000000005</c:v>
                </c:pt>
                <c:pt idx="8">
                  <c:v>79.12</c:v>
                </c:pt>
                <c:pt idx="9">
                  <c:v>95.408962483897042</c:v>
                </c:pt>
                <c:pt idx="10">
                  <c:v>101.64</c:v>
                </c:pt>
                <c:pt idx="11">
                  <c:v>108.91</c:v>
                </c:pt>
                <c:pt idx="12">
                  <c:v>114.57</c:v>
                </c:pt>
                <c:pt idx="13">
                  <c:v>81.290000000000006</c:v>
                </c:pt>
                <c:pt idx="14">
                  <c:v>77.549999999999983</c:v>
                </c:pt>
                <c:pt idx="15">
                  <c:v>54.529999999999994</c:v>
                </c:pt>
                <c:pt idx="16">
                  <c:v>57.01</c:v>
                </c:pt>
                <c:pt idx="17">
                  <c:v>57.219999999999992</c:v>
                </c:pt>
                <c:pt idx="18">
                  <c:v>75.400000000000006</c:v>
                </c:pt>
                <c:pt idx="19">
                  <c:v>78.66</c:v>
                </c:pt>
                <c:pt idx="20">
                  <c:v>80.12</c:v>
                </c:pt>
                <c:pt idx="21">
                  <c:v>71.02000000000001</c:v>
                </c:pt>
                <c:pt idx="22">
                  <c:v>69.460000000000008</c:v>
                </c:pt>
                <c:pt idx="23">
                  <c:v>57.260000000000005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'11 JUN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JUN 23 '!$E$9:$E$32</c:f>
              <c:numCache>
                <c:formatCode>0.00</c:formatCode>
                <c:ptCount val="24"/>
                <c:pt idx="0">
                  <c:v>-11.800000000000018</c:v>
                </c:pt>
                <c:pt idx="1">
                  <c:v>-11.919999999999977</c:v>
                </c:pt>
                <c:pt idx="2">
                  <c:v>-11.590000000000018</c:v>
                </c:pt>
                <c:pt idx="3">
                  <c:v>-11.799999999999997</c:v>
                </c:pt>
                <c:pt idx="4">
                  <c:v>-11.759999999999994</c:v>
                </c:pt>
                <c:pt idx="5">
                  <c:v>-12.039999999999996</c:v>
                </c:pt>
                <c:pt idx="6">
                  <c:v>-12.050000000000015</c:v>
                </c:pt>
                <c:pt idx="7">
                  <c:v>-12.009999999999994</c:v>
                </c:pt>
                <c:pt idx="8">
                  <c:v>-12.090000000000007</c:v>
                </c:pt>
                <c:pt idx="9">
                  <c:v>-11.733340776800702</c:v>
                </c:pt>
                <c:pt idx="10">
                  <c:v>-11.919999999999995</c:v>
                </c:pt>
                <c:pt idx="11">
                  <c:v>-11.739999999999988</c:v>
                </c:pt>
                <c:pt idx="12">
                  <c:v>-11.580000000000009</c:v>
                </c:pt>
                <c:pt idx="13">
                  <c:v>-11.380000000000031</c:v>
                </c:pt>
                <c:pt idx="14">
                  <c:v>-11.079999999999991</c:v>
                </c:pt>
                <c:pt idx="15">
                  <c:v>-11.619999999999994</c:v>
                </c:pt>
                <c:pt idx="16">
                  <c:v>-11.610000000000021</c:v>
                </c:pt>
                <c:pt idx="17">
                  <c:v>-12.000000000000014</c:v>
                </c:pt>
                <c:pt idx="18">
                  <c:v>-10.720000000000013</c:v>
                </c:pt>
                <c:pt idx="19">
                  <c:v>-10.230000000000008</c:v>
                </c:pt>
                <c:pt idx="20">
                  <c:v>-10.219999999999988</c:v>
                </c:pt>
                <c:pt idx="21">
                  <c:v>-10.440000000000015</c:v>
                </c:pt>
                <c:pt idx="22">
                  <c:v>-10.669999999999956</c:v>
                </c:pt>
                <c:pt idx="23">
                  <c:v>-11.450000000000003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'11 JUN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JUN 23 '!$Q$9:$Q$32</c:f>
              <c:numCache>
                <c:formatCode>0.00</c:formatCode>
                <c:ptCount val="24"/>
                <c:pt idx="0">
                  <c:v>18.97</c:v>
                </c:pt>
                <c:pt idx="1">
                  <c:v>18.98</c:v>
                </c:pt>
                <c:pt idx="2">
                  <c:v>18.54</c:v>
                </c:pt>
                <c:pt idx="3">
                  <c:v>18.54</c:v>
                </c:pt>
                <c:pt idx="4">
                  <c:v>18.59</c:v>
                </c:pt>
                <c:pt idx="5">
                  <c:v>18.59</c:v>
                </c:pt>
                <c:pt idx="6">
                  <c:v>18.59</c:v>
                </c:pt>
                <c:pt idx="7">
                  <c:v>18.59</c:v>
                </c:pt>
                <c:pt idx="8">
                  <c:v>18.59</c:v>
                </c:pt>
                <c:pt idx="9">
                  <c:v>18.46</c:v>
                </c:pt>
                <c:pt idx="10">
                  <c:v>18.75</c:v>
                </c:pt>
                <c:pt idx="11">
                  <c:v>18.75</c:v>
                </c:pt>
                <c:pt idx="12">
                  <c:v>18.739999999999998</c:v>
                </c:pt>
                <c:pt idx="13">
                  <c:v>18.5</c:v>
                </c:pt>
                <c:pt idx="14">
                  <c:v>18.5</c:v>
                </c:pt>
                <c:pt idx="15">
                  <c:v>18.48</c:v>
                </c:pt>
                <c:pt idx="16">
                  <c:v>18.47</c:v>
                </c:pt>
                <c:pt idx="17">
                  <c:v>18.850000000000001</c:v>
                </c:pt>
                <c:pt idx="18">
                  <c:v>18.79</c:v>
                </c:pt>
                <c:pt idx="19">
                  <c:v>18.48</c:v>
                </c:pt>
                <c:pt idx="20">
                  <c:v>18.510000000000002</c:v>
                </c:pt>
                <c:pt idx="21">
                  <c:v>18.510000000000002</c:v>
                </c:pt>
                <c:pt idx="22">
                  <c:v>18.489999999999998</c:v>
                </c:pt>
                <c:pt idx="23">
                  <c:v>18.79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'11 JUN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JUN 23 '!$AE$9:$AE$32</c:f>
              <c:numCache>
                <c:formatCode>0.00</c:formatCode>
                <c:ptCount val="24"/>
                <c:pt idx="0">
                  <c:v>54.81</c:v>
                </c:pt>
                <c:pt idx="1">
                  <c:v>55.02</c:v>
                </c:pt>
                <c:pt idx="2">
                  <c:v>55.04</c:v>
                </c:pt>
                <c:pt idx="3">
                  <c:v>55.66</c:v>
                </c:pt>
                <c:pt idx="4">
                  <c:v>55.99</c:v>
                </c:pt>
                <c:pt idx="5">
                  <c:v>54.8</c:v>
                </c:pt>
                <c:pt idx="6">
                  <c:v>54.76</c:v>
                </c:pt>
                <c:pt idx="7">
                  <c:v>55.35</c:v>
                </c:pt>
                <c:pt idx="8">
                  <c:v>56.09</c:v>
                </c:pt>
                <c:pt idx="9">
                  <c:v>56.17</c:v>
                </c:pt>
                <c:pt idx="10">
                  <c:v>55.72</c:v>
                </c:pt>
                <c:pt idx="11">
                  <c:v>56.03</c:v>
                </c:pt>
                <c:pt idx="12">
                  <c:v>55.07</c:v>
                </c:pt>
                <c:pt idx="13">
                  <c:v>55.15</c:v>
                </c:pt>
                <c:pt idx="14">
                  <c:v>55.2</c:v>
                </c:pt>
                <c:pt idx="15">
                  <c:v>54.74</c:v>
                </c:pt>
                <c:pt idx="16">
                  <c:v>55.13</c:v>
                </c:pt>
                <c:pt idx="17">
                  <c:v>54.87</c:v>
                </c:pt>
                <c:pt idx="18">
                  <c:v>55.92</c:v>
                </c:pt>
                <c:pt idx="19">
                  <c:v>54.83</c:v>
                </c:pt>
                <c:pt idx="20">
                  <c:v>54.89</c:v>
                </c:pt>
                <c:pt idx="21">
                  <c:v>55.11</c:v>
                </c:pt>
                <c:pt idx="22">
                  <c:v>54.76</c:v>
                </c:pt>
                <c:pt idx="23">
                  <c:v>55.12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'11 JUN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JUN 23 '!$AK$9:$AK$32</c:f>
              <c:numCache>
                <c:formatCode>0.00</c:formatCode>
                <c:ptCount val="24"/>
                <c:pt idx="0">
                  <c:v>116.64</c:v>
                </c:pt>
                <c:pt idx="1">
                  <c:v>111.11</c:v>
                </c:pt>
                <c:pt idx="2">
                  <c:v>109.4</c:v>
                </c:pt>
                <c:pt idx="3">
                  <c:v>102.46</c:v>
                </c:pt>
                <c:pt idx="4">
                  <c:v>105.66</c:v>
                </c:pt>
                <c:pt idx="5">
                  <c:v>101.5</c:v>
                </c:pt>
                <c:pt idx="6">
                  <c:v>99.69</c:v>
                </c:pt>
                <c:pt idx="7">
                  <c:v>104.17</c:v>
                </c:pt>
                <c:pt idx="8">
                  <c:v>102.56</c:v>
                </c:pt>
                <c:pt idx="9">
                  <c:v>94.994378292903619</c:v>
                </c:pt>
                <c:pt idx="10">
                  <c:v>107.05</c:v>
                </c:pt>
                <c:pt idx="11">
                  <c:v>105.92</c:v>
                </c:pt>
                <c:pt idx="12">
                  <c:v>102.96</c:v>
                </c:pt>
                <c:pt idx="13">
                  <c:v>103.21</c:v>
                </c:pt>
                <c:pt idx="14">
                  <c:v>106.32</c:v>
                </c:pt>
                <c:pt idx="15">
                  <c:v>110.7</c:v>
                </c:pt>
                <c:pt idx="16">
                  <c:v>107.37</c:v>
                </c:pt>
                <c:pt idx="17">
                  <c:v>108.29</c:v>
                </c:pt>
                <c:pt idx="18">
                  <c:v>131.22</c:v>
                </c:pt>
                <c:pt idx="19">
                  <c:v>134.93</c:v>
                </c:pt>
                <c:pt idx="20">
                  <c:v>134.22</c:v>
                </c:pt>
                <c:pt idx="21">
                  <c:v>135.47</c:v>
                </c:pt>
                <c:pt idx="22">
                  <c:v>128.34</c:v>
                </c:pt>
                <c:pt idx="23">
                  <c:v>124.33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'11 JUN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JUN 23 '!$AM$9:$AM$32</c:f>
              <c:numCache>
                <c:formatCode>0.00</c:formatCode>
                <c:ptCount val="24"/>
                <c:pt idx="0">
                  <c:v>117.02</c:v>
                </c:pt>
                <c:pt idx="1">
                  <c:v>118.91</c:v>
                </c:pt>
                <c:pt idx="2">
                  <c:v>116.87</c:v>
                </c:pt>
                <c:pt idx="3">
                  <c:v>116.58</c:v>
                </c:pt>
                <c:pt idx="4">
                  <c:v>116.39</c:v>
                </c:pt>
                <c:pt idx="5">
                  <c:v>110.8</c:v>
                </c:pt>
                <c:pt idx="6">
                  <c:v>111.99</c:v>
                </c:pt>
                <c:pt idx="7">
                  <c:v>109.28</c:v>
                </c:pt>
                <c:pt idx="8">
                  <c:v>107.87</c:v>
                </c:pt>
                <c:pt idx="9">
                  <c:v>123.41896248389705</c:v>
                </c:pt>
                <c:pt idx="10">
                  <c:v>115</c:v>
                </c:pt>
                <c:pt idx="11">
                  <c:v>122.46</c:v>
                </c:pt>
                <c:pt idx="12">
                  <c:v>130.54</c:v>
                </c:pt>
                <c:pt idx="13">
                  <c:v>128.71</c:v>
                </c:pt>
                <c:pt idx="14">
                  <c:v>136.13999999999999</c:v>
                </c:pt>
                <c:pt idx="15">
                  <c:v>112.66</c:v>
                </c:pt>
                <c:pt idx="16">
                  <c:v>115.66</c:v>
                </c:pt>
                <c:pt idx="17">
                  <c:v>114.57</c:v>
                </c:pt>
                <c:pt idx="18">
                  <c:v>133.69</c:v>
                </c:pt>
                <c:pt idx="19">
                  <c:v>136.44</c:v>
                </c:pt>
                <c:pt idx="20">
                  <c:v>138.44</c:v>
                </c:pt>
                <c:pt idx="21">
                  <c:v>129.31</c:v>
                </c:pt>
                <c:pt idx="22">
                  <c:v>127.73</c:v>
                </c:pt>
                <c:pt idx="23">
                  <c:v>115.42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18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'11 JUN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JUN 23 '!$F$9:$F$32</c:f>
              <c:numCache>
                <c:formatCode>General</c:formatCode>
                <c:ptCount val="24"/>
                <c:pt idx="0">
                  <c:v>147.94999999999999</c:v>
                </c:pt>
                <c:pt idx="1">
                  <c:v>139.44</c:v>
                </c:pt>
                <c:pt idx="2">
                  <c:v>146.35</c:v>
                </c:pt>
                <c:pt idx="3">
                  <c:v>146.81</c:v>
                </c:pt>
                <c:pt idx="4">
                  <c:v>151.97999999999999</c:v>
                </c:pt>
                <c:pt idx="5">
                  <c:v>141.24</c:v>
                </c:pt>
                <c:pt idx="6">
                  <c:v>129.19999999999999</c:v>
                </c:pt>
                <c:pt idx="7">
                  <c:v>102.95</c:v>
                </c:pt>
                <c:pt idx="8">
                  <c:v>94.68</c:v>
                </c:pt>
                <c:pt idx="9">
                  <c:v>102.83</c:v>
                </c:pt>
                <c:pt idx="10">
                  <c:v>75.75</c:v>
                </c:pt>
                <c:pt idx="11">
                  <c:v>102.66</c:v>
                </c:pt>
                <c:pt idx="12">
                  <c:v>86.2</c:v>
                </c:pt>
                <c:pt idx="13">
                  <c:v>92.39</c:v>
                </c:pt>
                <c:pt idx="14">
                  <c:v>97.84</c:v>
                </c:pt>
                <c:pt idx="15">
                  <c:v>109.62</c:v>
                </c:pt>
                <c:pt idx="16">
                  <c:v>117.26</c:v>
                </c:pt>
                <c:pt idx="17">
                  <c:v>138.94999999999999</c:v>
                </c:pt>
                <c:pt idx="18">
                  <c:v>182.59</c:v>
                </c:pt>
                <c:pt idx="19">
                  <c:v>182.29</c:v>
                </c:pt>
                <c:pt idx="20">
                  <c:v>181.72</c:v>
                </c:pt>
                <c:pt idx="21">
                  <c:v>170.26</c:v>
                </c:pt>
                <c:pt idx="22">
                  <c:v>152.61000000000001</c:v>
                </c:pt>
                <c:pt idx="23">
                  <c:v>149.72999999999999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'11 JUN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JUN 23 '!$G$9:$G$32</c:f>
              <c:numCache>
                <c:formatCode>0.00</c:formatCode>
                <c:ptCount val="24"/>
                <c:pt idx="0">
                  <c:v>70.540000000000006</c:v>
                </c:pt>
                <c:pt idx="1">
                  <c:v>66.010000000000005</c:v>
                </c:pt>
                <c:pt idx="2">
                  <c:v>68.89</c:v>
                </c:pt>
                <c:pt idx="3">
                  <c:v>67.739999999999995</c:v>
                </c:pt>
                <c:pt idx="4">
                  <c:v>70.959999999999994</c:v>
                </c:pt>
                <c:pt idx="5">
                  <c:v>64.059999999999988</c:v>
                </c:pt>
                <c:pt idx="6">
                  <c:v>61.02</c:v>
                </c:pt>
                <c:pt idx="7">
                  <c:v>44.24</c:v>
                </c:pt>
                <c:pt idx="8">
                  <c:v>38.43</c:v>
                </c:pt>
                <c:pt idx="9">
                  <c:v>52.387047126201523</c:v>
                </c:pt>
                <c:pt idx="10">
                  <c:v>50.69</c:v>
                </c:pt>
                <c:pt idx="11">
                  <c:v>48.370000000000005</c:v>
                </c:pt>
                <c:pt idx="12">
                  <c:v>47.23</c:v>
                </c:pt>
                <c:pt idx="13">
                  <c:v>48.71</c:v>
                </c:pt>
                <c:pt idx="14">
                  <c:v>51.23</c:v>
                </c:pt>
                <c:pt idx="15">
                  <c:v>51.73</c:v>
                </c:pt>
                <c:pt idx="16">
                  <c:v>64.48</c:v>
                </c:pt>
                <c:pt idx="17">
                  <c:v>73.94</c:v>
                </c:pt>
                <c:pt idx="18">
                  <c:v>90.43</c:v>
                </c:pt>
                <c:pt idx="19">
                  <c:v>89.24</c:v>
                </c:pt>
                <c:pt idx="20">
                  <c:v>86.5</c:v>
                </c:pt>
                <c:pt idx="21">
                  <c:v>79.91</c:v>
                </c:pt>
                <c:pt idx="22">
                  <c:v>72.989999999999995</c:v>
                </c:pt>
                <c:pt idx="23">
                  <c:v>67.59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'11 JUN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JUN 23 '!$H$9:$H$32</c:f>
              <c:numCache>
                <c:formatCode>0.00</c:formatCode>
                <c:ptCount val="24"/>
                <c:pt idx="0">
                  <c:v>71.66</c:v>
                </c:pt>
                <c:pt idx="1">
                  <c:v>68.010000000000005</c:v>
                </c:pt>
                <c:pt idx="2">
                  <c:v>71.77</c:v>
                </c:pt>
                <c:pt idx="3">
                  <c:v>73.36</c:v>
                </c:pt>
                <c:pt idx="4">
                  <c:v>75.11</c:v>
                </c:pt>
                <c:pt idx="5">
                  <c:v>71.66</c:v>
                </c:pt>
                <c:pt idx="6">
                  <c:v>63</c:v>
                </c:pt>
                <c:pt idx="7">
                  <c:v>48.65</c:v>
                </c:pt>
                <c:pt idx="8">
                  <c:v>48.67</c:v>
                </c:pt>
                <c:pt idx="9">
                  <c:v>45.697657965568226</c:v>
                </c:pt>
                <c:pt idx="10">
                  <c:v>21.779999999999998</c:v>
                </c:pt>
                <c:pt idx="11">
                  <c:v>49.1</c:v>
                </c:pt>
                <c:pt idx="12">
                  <c:v>33.61</c:v>
                </c:pt>
                <c:pt idx="13">
                  <c:v>37.63000000000001</c:v>
                </c:pt>
                <c:pt idx="14">
                  <c:v>41.599999999999994</c:v>
                </c:pt>
                <c:pt idx="15">
                  <c:v>52.980000000000004</c:v>
                </c:pt>
                <c:pt idx="16">
                  <c:v>49.94</c:v>
                </c:pt>
                <c:pt idx="17">
                  <c:v>60.85</c:v>
                </c:pt>
                <c:pt idx="18">
                  <c:v>85.09</c:v>
                </c:pt>
                <c:pt idx="19">
                  <c:v>86</c:v>
                </c:pt>
                <c:pt idx="20">
                  <c:v>88.19</c:v>
                </c:pt>
                <c:pt idx="21">
                  <c:v>83.75</c:v>
                </c:pt>
                <c:pt idx="22">
                  <c:v>73.69</c:v>
                </c:pt>
                <c:pt idx="23">
                  <c:v>76.319999999999993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'11 JUN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JUN 23 '!$I$9:$I$32</c:f>
              <c:numCache>
                <c:formatCode>0.00</c:formatCode>
                <c:ptCount val="24"/>
                <c:pt idx="0">
                  <c:v>5.7500000000000133</c:v>
                </c:pt>
                <c:pt idx="1">
                  <c:v>5.4200000000000008</c:v>
                </c:pt>
                <c:pt idx="2">
                  <c:v>5.690000000000011</c:v>
                </c:pt>
                <c:pt idx="3">
                  <c:v>5.7100000000000213</c:v>
                </c:pt>
                <c:pt idx="4">
                  <c:v>5.9100000000000099</c:v>
                </c:pt>
                <c:pt idx="5">
                  <c:v>5.520000000000052</c:v>
                </c:pt>
                <c:pt idx="6">
                  <c:v>5.1799999999999775</c:v>
                </c:pt>
                <c:pt idx="7">
                  <c:v>10.059999999999988</c:v>
                </c:pt>
                <c:pt idx="8">
                  <c:v>7.5799999999999832</c:v>
                </c:pt>
                <c:pt idx="9">
                  <c:v>4.7452949082302629</c:v>
                </c:pt>
                <c:pt idx="10">
                  <c:v>3.2800000000000007</c:v>
                </c:pt>
                <c:pt idx="11">
                  <c:v>5.1899999999999968</c:v>
                </c:pt>
                <c:pt idx="12">
                  <c:v>5.3600000000000128</c:v>
                </c:pt>
                <c:pt idx="13">
                  <c:v>6.0499999999999963</c:v>
                </c:pt>
                <c:pt idx="14">
                  <c:v>5.0100000000000042</c:v>
                </c:pt>
                <c:pt idx="15">
                  <c:v>4.9100000000000099</c:v>
                </c:pt>
                <c:pt idx="16">
                  <c:v>2.840000000000003</c:v>
                </c:pt>
                <c:pt idx="17">
                  <c:v>4.1600000000000099</c:v>
                </c:pt>
                <c:pt idx="18">
                  <c:v>7.0700000000000065</c:v>
                </c:pt>
                <c:pt idx="19">
                  <c:v>7.0499999999999963</c:v>
                </c:pt>
                <c:pt idx="20">
                  <c:v>7.0300000000000145</c:v>
                </c:pt>
                <c:pt idx="21">
                  <c:v>6.6000000000000076</c:v>
                </c:pt>
                <c:pt idx="22">
                  <c:v>5.9300000000000201</c:v>
                </c:pt>
                <c:pt idx="23">
                  <c:v>5.8200000000000065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'11 JUN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JUN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2</c:v>
                </c:pt>
                <c:pt idx="7">
                  <c:v>7.6</c:v>
                </c:pt>
                <c:pt idx="8">
                  <c:v>10.6</c:v>
                </c:pt>
                <c:pt idx="9">
                  <c:v>1.3</c:v>
                </c:pt>
                <c:pt idx="10">
                  <c:v>0.6</c:v>
                </c:pt>
                <c:pt idx="11">
                  <c:v>1.4</c:v>
                </c:pt>
                <c:pt idx="12">
                  <c:v>2.7</c:v>
                </c:pt>
                <c:pt idx="13">
                  <c:v>4</c:v>
                </c:pt>
                <c:pt idx="14">
                  <c:v>4.0999999999999996</c:v>
                </c:pt>
                <c:pt idx="15">
                  <c:v>3.5</c:v>
                </c:pt>
                <c:pt idx="16">
                  <c:v>1.3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'11 JUN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JUN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'11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'11 JUN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'11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'11 JUN 23 '!$AJ$9:$AJ$32</c:f>
              <c:numCache>
                <c:formatCode>0.00</c:formatCode>
                <c:ptCount val="24"/>
                <c:pt idx="0">
                  <c:v>70.540000000000006</c:v>
                </c:pt>
                <c:pt idx="1">
                  <c:v>66.010000000000005</c:v>
                </c:pt>
                <c:pt idx="2">
                  <c:v>68.89</c:v>
                </c:pt>
                <c:pt idx="3">
                  <c:v>67.739999999999995</c:v>
                </c:pt>
                <c:pt idx="4">
                  <c:v>70.959999999999994</c:v>
                </c:pt>
                <c:pt idx="5">
                  <c:v>64.459999999999994</c:v>
                </c:pt>
                <c:pt idx="6">
                  <c:v>63.02</c:v>
                </c:pt>
                <c:pt idx="7">
                  <c:v>51.84</c:v>
                </c:pt>
                <c:pt idx="8">
                  <c:v>49.03</c:v>
                </c:pt>
                <c:pt idx="9">
                  <c:v>53.68704712620152</c:v>
                </c:pt>
                <c:pt idx="10">
                  <c:v>51.29</c:v>
                </c:pt>
                <c:pt idx="11">
                  <c:v>49.77</c:v>
                </c:pt>
                <c:pt idx="12">
                  <c:v>49.93</c:v>
                </c:pt>
                <c:pt idx="13">
                  <c:v>52.71</c:v>
                </c:pt>
                <c:pt idx="14">
                  <c:v>55.33</c:v>
                </c:pt>
                <c:pt idx="15">
                  <c:v>55.23</c:v>
                </c:pt>
                <c:pt idx="16">
                  <c:v>65.78</c:v>
                </c:pt>
                <c:pt idx="17">
                  <c:v>73.94</c:v>
                </c:pt>
                <c:pt idx="18">
                  <c:v>90.43</c:v>
                </c:pt>
                <c:pt idx="19">
                  <c:v>89.24</c:v>
                </c:pt>
                <c:pt idx="20">
                  <c:v>86.5</c:v>
                </c:pt>
                <c:pt idx="21">
                  <c:v>79.91</c:v>
                </c:pt>
                <c:pt idx="22">
                  <c:v>72.989999999999995</c:v>
                </c:pt>
                <c:pt idx="23">
                  <c:v>67.59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'11 JUN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'11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'11 JUN 23 '!$AL$9:$AL$32</c:f>
              <c:numCache>
                <c:formatCode>0.00</c:formatCode>
                <c:ptCount val="24"/>
                <c:pt idx="0">
                  <c:v>71.66</c:v>
                </c:pt>
                <c:pt idx="1">
                  <c:v>68.010000000000005</c:v>
                </c:pt>
                <c:pt idx="2">
                  <c:v>71.77</c:v>
                </c:pt>
                <c:pt idx="3">
                  <c:v>73.36</c:v>
                </c:pt>
                <c:pt idx="4">
                  <c:v>75.11</c:v>
                </c:pt>
                <c:pt idx="5">
                  <c:v>71.94</c:v>
                </c:pt>
                <c:pt idx="6">
                  <c:v>64.67</c:v>
                </c:pt>
                <c:pt idx="7">
                  <c:v>57.62</c:v>
                </c:pt>
                <c:pt idx="8">
                  <c:v>63.49</c:v>
                </c:pt>
                <c:pt idx="9">
                  <c:v>63.017657965568226</c:v>
                </c:pt>
                <c:pt idx="10">
                  <c:v>46.01</c:v>
                </c:pt>
                <c:pt idx="11">
                  <c:v>57.99</c:v>
                </c:pt>
                <c:pt idx="12">
                  <c:v>49.42</c:v>
                </c:pt>
                <c:pt idx="13">
                  <c:v>64.290000000000006</c:v>
                </c:pt>
                <c:pt idx="14">
                  <c:v>65.61</c:v>
                </c:pt>
                <c:pt idx="15">
                  <c:v>80.62</c:v>
                </c:pt>
                <c:pt idx="16">
                  <c:v>58.28</c:v>
                </c:pt>
                <c:pt idx="17">
                  <c:v>60.85</c:v>
                </c:pt>
                <c:pt idx="18">
                  <c:v>85.09</c:v>
                </c:pt>
                <c:pt idx="19">
                  <c:v>86</c:v>
                </c:pt>
                <c:pt idx="20">
                  <c:v>88.19</c:v>
                </c:pt>
                <c:pt idx="21">
                  <c:v>83.75</c:v>
                </c:pt>
                <c:pt idx="22">
                  <c:v>73.69</c:v>
                </c:pt>
                <c:pt idx="23">
                  <c:v>76.319999999999993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2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M78">
            <v>0</v>
          </cell>
          <cell r="P78">
            <v>0</v>
          </cell>
        </row>
        <row r="79">
          <cell r="M79">
            <v>0</v>
          </cell>
          <cell r="P79">
            <v>0</v>
          </cell>
        </row>
        <row r="80">
          <cell r="M80">
            <v>0</v>
          </cell>
          <cell r="P80">
            <v>0</v>
          </cell>
        </row>
        <row r="81">
          <cell r="M81">
            <v>0</v>
          </cell>
          <cell r="P81">
            <v>0</v>
          </cell>
        </row>
        <row r="82">
          <cell r="M82">
            <v>0</v>
          </cell>
          <cell r="P82">
            <v>0</v>
          </cell>
        </row>
        <row r="83">
          <cell r="M83">
            <v>0</v>
          </cell>
          <cell r="P83">
            <v>0</v>
          </cell>
        </row>
        <row r="84">
          <cell r="M84">
            <v>0</v>
          </cell>
          <cell r="P84">
            <v>0</v>
          </cell>
        </row>
        <row r="85">
          <cell r="M85">
            <v>0</v>
          </cell>
          <cell r="P85">
            <v>0</v>
          </cell>
        </row>
        <row r="86">
          <cell r="M86">
            <v>0</v>
          </cell>
          <cell r="P86">
            <v>0</v>
          </cell>
        </row>
        <row r="87">
          <cell r="M87">
            <v>0</v>
          </cell>
          <cell r="P87">
            <v>0</v>
          </cell>
        </row>
        <row r="88">
          <cell r="M88">
            <v>0</v>
          </cell>
          <cell r="P88">
            <v>0</v>
          </cell>
        </row>
        <row r="89">
          <cell r="M89">
            <v>0</v>
          </cell>
          <cell r="P89">
            <v>0</v>
          </cell>
        </row>
        <row r="90">
          <cell r="M90">
            <v>0</v>
          </cell>
          <cell r="P90">
            <v>0</v>
          </cell>
        </row>
        <row r="91">
          <cell r="M91">
            <v>0</v>
          </cell>
          <cell r="P91">
            <v>0</v>
          </cell>
        </row>
        <row r="92">
          <cell r="M92">
            <v>0</v>
          </cell>
          <cell r="P92">
            <v>0</v>
          </cell>
        </row>
        <row r="93">
          <cell r="M93">
            <v>0</v>
          </cell>
          <cell r="P93">
            <v>0</v>
          </cell>
        </row>
        <row r="94">
          <cell r="M94">
            <v>0</v>
          </cell>
          <cell r="P94">
            <v>0</v>
          </cell>
        </row>
        <row r="95">
          <cell r="M95">
            <v>0</v>
          </cell>
          <cell r="P95">
            <v>0</v>
          </cell>
        </row>
        <row r="96">
          <cell r="M96">
            <v>0</v>
          </cell>
          <cell r="P96">
            <v>0</v>
          </cell>
        </row>
        <row r="97">
          <cell r="M97">
            <v>0</v>
          </cell>
          <cell r="P97">
            <v>0</v>
          </cell>
        </row>
        <row r="98">
          <cell r="M98">
            <v>0</v>
          </cell>
          <cell r="P98">
            <v>0</v>
          </cell>
        </row>
        <row r="99">
          <cell r="M99">
            <v>0</v>
          </cell>
          <cell r="P99">
            <v>0</v>
          </cell>
        </row>
        <row r="100">
          <cell r="M100">
            <v>0</v>
          </cell>
          <cell r="P100">
            <v>0</v>
          </cell>
        </row>
        <row r="101">
          <cell r="M101">
            <v>0</v>
          </cell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3" zoomScaleNormal="85" zoomScaleSheetLayoutView="100" workbookViewId="0">
      <selection activeCell="T39" sqref="T39"/>
    </sheetView>
  </sheetViews>
  <sheetFormatPr baseColWidth="10" defaultRowHeight="1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>
      <c r="A1" s="28" t="s">
        <v>59</v>
      </c>
      <c r="B1" s="28"/>
      <c r="C1" s="28"/>
      <c r="D1" s="28"/>
      <c r="H1" s="180" t="s">
        <v>102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>
      <c r="A2" s="181">
        <v>45088</v>
      </c>
      <c r="B2" s="181"/>
      <c r="C2" s="181"/>
      <c r="D2" s="181"/>
      <c r="E2" s="181"/>
      <c r="F2" s="181"/>
      <c r="G2" s="181"/>
    </row>
    <row r="3" spans="1:54" ht="21.75" thickBot="1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90</v>
      </c>
      <c r="AG4" s="209"/>
      <c r="AH4" s="209"/>
      <c r="AI4" s="209"/>
      <c r="AJ4" s="187" t="s">
        <v>103</v>
      </c>
      <c r="AK4" s="188"/>
      <c r="AL4" s="187" t="s">
        <v>104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91</v>
      </c>
      <c r="S6" s="194"/>
      <c r="T6" s="194"/>
      <c r="U6" s="194"/>
      <c r="V6" s="194"/>
      <c r="W6" s="194"/>
      <c r="X6" s="194"/>
      <c r="Y6" s="194"/>
      <c r="Z6" s="193" t="s">
        <v>92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89</v>
      </c>
      <c r="Y7" s="160"/>
      <c r="Z7" s="144" t="s">
        <v>3</v>
      </c>
      <c r="AA7" s="158"/>
      <c r="AB7" s="158"/>
      <c r="AC7" s="145"/>
      <c r="AD7" s="150" t="s">
        <v>89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4.5" thickTop="1" thickBot="1">
      <c r="A8" s="24" t="s">
        <v>5</v>
      </c>
      <c r="B8" s="70" t="s">
        <v>6</v>
      </c>
      <c r="C8" s="15" t="s">
        <v>36</v>
      </c>
      <c r="D8" s="15" t="s">
        <v>37</v>
      </c>
      <c r="E8" s="16" t="s">
        <v>35</v>
      </c>
      <c r="F8" s="71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1" t="s">
        <v>78</v>
      </c>
      <c r="S8" s="82" t="s">
        <v>79</v>
      </c>
      <c r="T8" s="82" t="s">
        <v>82</v>
      </c>
      <c r="U8" s="82" t="s">
        <v>83</v>
      </c>
      <c r="V8" s="82" t="s">
        <v>84</v>
      </c>
      <c r="W8" s="82" t="s">
        <v>85</v>
      </c>
      <c r="X8" s="13" t="s">
        <v>40</v>
      </c>
      <c r="Y8" s="14" t="s">
        <v>88</v>
      </c>
      <c r="Z8" s="81" t="s">
        <v>80</v>
      </c>
      <c r="AA8" s="82" t="s">
        <v>81</v>
      </c>
      <c r="AB8" s="82" t="s">
        <v>86</v>
      </c>
      <c r="AC8" s="83" t="s">
        <v>87</v>
      </c>
      <c r="AD8" s="83" t="s">
        <v>42</v>
      </c>
      <c r="AE8" s="84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0"/>
      <c r="AO8" s="121"/>
      <c r="AP8" s="121"/>
      <c r="AQ8" s="121"/>
      <c r="AR8" s="121"/>
      <c r="AS8" s="114"/>
    </row>
    <row r="9" spans="1:54" ht="15.75">
      <c r="A9" s="25">
        <v>1</v>
      </c>
      <c r="B9" s="127">
        <v>106.94</v>
      </c>
      <c r="C9" s="51">
        <f t="shared" ref="C9:C32" si="0">AK9-AE9</f>
        <v>61.83</v>
      </c>
      <c r="D9" s="52">
        <f t="shared" ref="D9:D32" si="1">AM9-Y9</f>
        <v>56.91</v>
      </c>
      <c r="E9" s="58">
        <f t="shared" ref="E9:E32" si="2">(AG9+AI9)-Q9</f>
        <v>-11.800000000000018</v>
      </c>
      <c r="F9" s="72">
        <v>147.94999999999999</v>
      </c>
      <c r="G9" s="52">
        <f t="shared" ref="G9:G32" si="3">AJ9-AD9</f>
        <v>70.540000000000006</v>
      </c>
      <c r="H9" s="52">
        <f t="shared" ref="H9:H32" si="4">AL9-X9</f>
        <v>71.66</v>
      </c>
      <c r="I9" s="53">
        <f t="shared" ref="I9:I32" si="5">(AH9+AF9)-P9</f>
        <v>5.7500000000000133</v>
      </c>
      <c r="J9" s="131">
        <v>0</v>
      </c>
      <c r="K9" s="131">
        <v>18.97</v>
      </c>
      <c r="L9" s="66">
        <f>'[1]Exploitation '!M78</f>
        <v>0</v>
      </c>
      <c r="M9" s="66">
        <v>0</v>
      </c>
      <c r="N9" s="66">
        <v>0</v>
      </c>
      <c r="O9" s="66">
        <f>'[1]Exploitation '!P78</f>
        <v>0</v>
      </c>
      <c r="P9" s="69">
        <f>J9+L9+N9</f>
        <v>0</v>
      </c>
      <c r="Q9" s="77">
        <f>K9+M9+O9</f>
        <v>18.97</v>
      </c>
      <c r="R9" s="85">
        <v>0</v>
      </c>
      <c r="S9" s="79">
        <v>0</v>
      </c>
      <c r="T9" s="79">
        <v>0</v>
      </c>
      <c r="U9" s="79">
        <v>60.11</v>
      </c>
      <c r="V9" s="79">
        <v>0</v>
      </c>
      <c r="W9" s="79">
        <v>0</v>
      </c>
      <c r="X9" s="88">
        <f>R9+T9+V9</f>
        <v>0</v>
      </c>
      <c r="Y9" s="89">
        <f>S9+U9+W9</f>
        <v>60.11</v>
      </c>
      <c r="Z9" s="85">
        <v>0</v>
      </c>
      <c r="AA9" s="79">
        <v>0</v>
      </c>
      <c r="AB9" s="79">
        <v>0</v>
      </c>
      <c r="AC9" s="79">
        <v>54.81</v>
      </c>
      <c r="AD9" s="90">
        <f>Z9+AB9</f>
        <v>0</v>
      </c>
      <c r="AE9" s="52">
        <f>AA9+AC9</f>
        <v>54.81</v>
      </c>
      <c r="AF9" s="110">
        <v>0.14000000000000001</v>
      </c>
      <c r="AG9" s="111">
        <v>0.43</v>
      </c>
      <c r="AH9" s="54">
        <f t="shared" ref="AH9:AH32" si="6">(F9+P9+X9+AD9)-(AJ9+AL9+AF9)</f>
        <v>5.6100000000000136</v>
      </c>
      <c r="AI9" s="62">
        <f t="shared" ref="AI9:AI32" si="7">(B9+Q9+Y9+AE9)-(AM9+AK9+AG9)</f>
        <v>6.7399999999999807</v>
      </c>
      <c r="AJ9" s="63">
        <v>70.540000000000006</v>
      </c>
      <c r="AK9" s="60">
        <v>116.64</v>
      </c>
      <c r="AL9" s="65">
        <v>71.66</v>
      </c>
      <c r="AM9" s="60">
        <v>117.02</v>
      </c>
      <c r="AS9" s="115"/>
      <c r="BA9" s="42"/>
      <c r="BB9" s="42"/>
    </row>
    <row r="10" spans="1:54" ht="15.75">
      <c r="A10" s="25">
        <v>2</v>
      </c>
      <c r="B10" s="128">
        <v>102.69</v>
      </c>
      <c r="C10" s="51">
        <f t="shared" si="0"/>
        <v>56.089999999999996</v>
      </c>
      <c r="D10" s="52">
        <f t="shared" si="1"/>
        <v>58.519999999999996</v>
      </c>
      <c r="E10" s="58">
        <f t="shared" si="2"/>
        <v>-11.919999999999977</v>
      </c>
      <c r="F10" s="67">
        <v>139.44</v>
      </c>
      <c r="G10" s="52">
        <f t="shared" si="3"/>
        <v>66.010000000000005</v>
      </c>
      <c r="H10" s="52">
        <f t="shared" si="4"/>
        <v>68.010000000000005</v>
      </c>
      <c r="I10" s="53">
        <f t="shared" si="5"/>
        <v>5.4200000000000008</v>
      </c>
      <c r="J10" s="132">
        <v>0</v>
      </c>
      <c r="K10" s="132">
        <v>18.98</v>
      </c>
      <c r="L10" s="66">
        <f>'[1]Exploitation '!M79</f>
        <v>0</v>
      </c>
      <c r="M10" s="66">
        <v>0</v>
      </c>
      <c r="N10" s="66">
        <v>0</v>
      </c>
      <c r="O10" s="66">
        <f>'[1]Exploitation '!P79</f>
        <v>0</v>
      </c>
      <c r="P10" s="69">
        <f t="shared" ref="P10:P32" si="8">J10+L10+N10</f>
        <v>0</v>
      </c>
      <c r="Q10" s="77">
        <f t="shared" ref="Q10:Q32" si="9">K10+M10+O10</f>
        <v>18.98</v>
      </c>
      <c r="R10" s="85">
        <v>0</v>
      </c>
      <c r="S10" s="79">
        <v>0</v>
      </c>
      <c r="T10" s="79">
        <v>0</v>
      </c>
      <c r="U10" s="79">
        <v>60.39</v>
      </c>
      <c r="V10" s="79">
        <v>0</v>
      </c>
      <c r="W10" s="79">
        <v>0</v>
      </c>
      <c r="X10" s="88">
        <f t="shared" ref="X10:X32" si="10">R10+T10+V10</f>
        <v>0</v>
      </c>
      <c r="Y10" s="89">
        <f t="shared" ref="Y10:Y32" si="11">S10+U10+W10</f>
        <v>60.39</v>
      </c>
      <c r="Z10" s="85">
        <v>0</v>
      </c>
      <c r="AA10" s="79">
        <v>0</v>
      </c>
      <c r="AB10" s="79">
        <v>0</v>
      </c>
      <c r="AC10" s="79">
        <v>55.02</v>
      </c>
      <c r="AD10" s="90">
        <f t="shared" ref="AD10:AD32" si="12">Z10+AB10</f>
        <v>0</v>
      </c>
      <c r="AE10" s="52">
        <f t="shared" ref="AE10:AE32" si="13">AA10+AC10</f>
        <v>55.02</v>
      </c>
      <c r="AF10" s="112">
        <v>0.14000000000000001</v>
      </c>
      <c r="AG10" s="111">
        <v>0.43</v>
      </c>
      <c r="AH10" s="54">
        <f t="shared" si="6"/>
        <v>5.2800000000000011</v>
      </c>
      <c r="AI10" s="62">
        <f t="shared" si="7"/>
        <v>6.6300000000000239</v>
      </c>
      <c r="AJ10" s="63">
        <v>66.010000000000005</v>
      </c>
      <c r="AK10" s="60">
        <v>111.11</v>
      </c>
      <c r="AL10" s="65">
        <v>68.010000000000005</v>
      </c>
      <c r="AM10" s="60">
        <v>118.91</v>
      </c>
      <c r="AS10" s="115"/>
      <c r="BA10" s="42"/>
      <c r="BB10" s="42"/>
    </row>
    <row r="11" spans="1:54" ht="15" customHeight="1">
      <c r="A11" s="25">
        <v>3</v>
      </c>
      <c r="B11" s="128">
        <v>99.44</v>
      </c>
      <c r="C11" s="51">
        <f t="shared" si="0"/>
        <v>54.360000000000007</v>
      </c>
      <c r="D11" s="52">
        <f t="shared" si="1"/>
        <v>56.67</v>
      </c>
      <c r="E11" s="58">
        <f t="shared" si="2"/>
        <v>-11.590000000000018</v>
      </c>
      <c r="F11" s="67">
        <v>146.35</v>
      </c>
      <c r="G11" s="52">
        <f t="shared" si="3"/>
        <v>68.89</v>
      </c>
      <c r="H11" s="52">
        <f t="shared" si="4"/>
        <v>71.77</v>
      </c>
      <c r="I11" s="53">
        <f t="shared" si="5"/>
        <v>5.690000000000011</v>
      </c>
      <c r="J11" s="132">
        <v>0</v>
      </c>
      <c r="K11" s="132">
        <v>18.54</v>
      </c>
      <c r="L11" s="66">
        <f>'[1]Exploitation '!M80</f>
        <v>0</v>
      </c>
      <c r="M11" s="66">
        <v>0</v>
      </c>
      <c r="N11" s="66">
        <v>0</v>
      </c>
      <c r="O11" s="66">
        <f>'[1]Exploitation '!P80</f>
        <v>0</v>
      </c>
      <c r="P11" s="69">
        <f t="shared" si="8"/>
        <v>0</v>
      </c>
      <c r="Q11" s="77">
        <f t="shared" si="9"/>
        <v>18.54</v>
      </c>
      <c r="R11" s="85">
        <v>0</v>
      </c>
      <c r="S11" s="79">
        <v>0</v>
      </c>
      <c r="T11" s="79">
        <v>0</v>
      </c>
      <c r="U11" s="79">
        <v>60.2</v>
      </c>
      <c r="V11" s="79">
        <v>0</v>
      </c>
      <c r="W11" s="79">
        <v>0</v>
      </c>
      <c r="X11" s="88">
        <f t="shared" si="10"/>
        <v>0</v>
      </c>
      <c r="Y11" s="89">
        <f t="shared" si="11"/>
        <v>60.2</v>
      </c>
      <c r="Z11" s="85">
        <v>0</v>
      </c>
      <c r="AA11" s="79">
        <v>0</v>
      </c>
      <c r="AB11" s="79">
        <v>0</v>
      </c>
      <c r="AC11" s="79">
        <v>55.04</v>
      </c>
      <c r="AD11" s="90">
        <f t="shared" si="12"/>
        <v>0</v>
      </c>
      <c r="AE11" s="52">
        <f t="shared" si="13"/>
        <v>55.04</v>
      </c>
      <c r="AF11" s="112">
        <v>0.14000000000000001</v>
      </c>
      <c r="AG11" s="111">
        <v>0.43</v>
      </c>
      <c r="AH11" s="54">
        <f t="shared" si="6"/>
        <v>5.5500000000000114</v>
      </c>
      <c r="AI11" s="62">
        <f t="shared" si="7"/>
        <v>6.5199999999999818</v>
      </c>
      <c r="AJ11" s="63">
        <v>68.89</v>
      </c>
      <c r="AK11" s="60">
        <v>109.4</v>
      </c>
      <c r="AL11" s="65">
        <v>71.77</v>
      </c>
      <c r="AM11" s="60">
        <v>116.87</v>
      </c>
      <c r="AS11" s="115"/>
      <c r="BA11" s="42"/>
      <c r="BB11" s="42"/>
    </row>
    <row r="12" spans="1:54" ht="15" customHeight="1">
      <c r="A12" s="25">
        <v>4</v>
      </c>
      <c r="B12" s="128">
        <v>93.03</v>
      </c>
      <c r="C12" s="51">
        <f t="shared" si="0"/>
        <v>46.8</v>
      </c>
      <c r="D12" s="52">
        <f t="shared" si="1"/>
        <v>58.03</v>
      </c>
      <c r="E12" s="58">
        <f t="shared" si="2"/>
        <v>-11.799999999999997</v>
      </c>
      <c r="F12" s="67">
        <v>146.81</v>
      </c>
      <c r="G12" s="52">
        <f t="shared" si="3"/>
        <v>67.739999999999995</v>
      </c>
      <c r="H12" s="52">
        <f t="shared" si="4"/>
        <v>73.36</v>
      </c>
      <c r="I12" s="53">
        <f t="shared" si="5"/>
        <v>5.7100000000000213</v>
      </c>
      <c r="J12" s="132">
        <v>0</v>
      </c>
      <c r="K12" s="132">
        <v>18.54</v>
      </c>
      <c r="L12" s="66">
        <f>'[1]Exploitation '!M81</f>
        <v>0</v>
      </c>
      <c r="M12" s="66">
        <v>0</v>
      </c>
      <c r="N12" s="66">
        <v>0</v>
      </c>
      <c r="O12" s="66">
        <f>'[1]Exploitation '!P81</f>
        <v>0</v>
      </c>
      <c r="P12" s="69">
        <f t="shared" si="8"/>
        <v>0</v>
      </c>
      <c r="Q12" s="77">
        <f t="shared" si="9"/>
        <v>18.54</v>
      </c>
      <c r="R12" s="85">
        <v>0</v>
      </c>
      <c r="S12" s="79">
        <v>0</v>
      </c>
      <c r="T12" s="79">
        <v>0</v>
      </c>
      <c r="U12" s="79">
        <v>58.55</v>
      </c>
      <c r="V12" s="79">
        <v>0</v>
      </c>
      <c r="W12" s="79">
        <v>0</v>
      </c>
      <c r="X12" s="88">
        <f t="shared" si="10"/>
        <v>0</v>
      </c>
      <c r="Y12" s="89">
        <f t="shared" si="11"/>
        <v>58.55</v>
      </c>
      <c r="Z12" s="85">
        <v>0</v>
      </c>
      <c r="AA12" s="79">
        <v>0</v>
      </c>
      <c r="AB12" s="79">
        <v>0</v>
      </c>
      <c r="AC12" s="79">
        <v>55.66</v>
      </c>
      <c r="AD12" s="90">
        <f t="shared" si="12"/>
        <v>0</v>
      </c>
      <c r="AE12" s="52">
        <f t="shared" si="13"/>
        <v>55.66</v>
      </c>
      <c r="AF12" s="112">
        <v>0.14000000000000001</v>
      </c>
      <c r="AG12" s="111">
        <v>0.43</v>
      </c>
      <c r="AH12" s="54">
        <f t="shared" si="6"/>
        <v>5.5700000000000216</v>
      </c>
      <c r="AI12" s="62">
        <f t="shared" si="7"/>
        <v>6.3100000000000023</v>
      </c>
      <c r="AJ12" s="63">
        <v>67.739999999999995</v>
      </c>
      <c r="AK12" s="60">
        <v>102.46</v>
      </c>
      <c r="AL12" s="65">
        <v>73.36</v>
      </c>
      <c r="AM12" s="60">
        <v>116.58</v>
      </c>
      <c r="AS12" s="115"/>
      <c r="BA12" s="42"/>
      <c r="BB12" s="42"/>
    </row>
    <row r="13" spans="1:54" ht="15.75">
      <c r="A13" s="25">
        <v>5</v>
      </c>
      <c r="B13" s="128">
        <v>95.92</v>
      </c>
      <c r="C13" s="51">
        <f t="shared" si="0"/>
        <v>49.669999999999995</v>
      </c>
      <c r="D13" s="52">
        <f t="shared" si="1"/>
        <v>58.01</v>
      </c>
      <c r="E13" s="58">
        <f t="shared" si="2"/>
        <v>-11.759999999999994</v>
      </c>
      <c r="F13" s="67">
        <v>151.97999999999999</v>
      </c>
      <c r="G13" s="52">
        <f t="shared" si="3"/>
        <v>70.959999999999994</v>
      </c>
      <c r="H13" s="52">
        <f t="shared" si="4"/>
        <v>75.11</v>
      </c>
      <c r="I13" s="53">
        <f t="shared" si="5"/>
        <v>5.9100000000000099</v>
      </c>
      <c r="J13" s="132">
        <v>0</v>
      </c>
      <c r="K13" s="132">
        <v>18.59</v>
      </c>
      <c r="L13" s="66">
        <f>'[1]Exploitation '!M82</f>
        <v>0</v>
      </c>
      <c r="M13" s="66">
        <v>0</v>
      </c>
      <c r="N13" s="66">
        <v>0</v>
      </c>
      <c r="O13" s="66">
        <f>'[1]Exploitation '!P82</f>
        <v>0</v>
      </c>
      <c r="P13" s="69">
        <f t="shared" si="8"/>
        <v>0</v>
      </c>
      <c r="Q13" s="77">
        <f t="shared" si="9"/>
        <v>18.59</v>
      </c>
      <c r="R13" s="85">
        <v>0</v>
      </c>
      <c r="S13" s="79">
        <v>0</v>
      </c>
      <c r="T13" s="79">
        <v>0</v>
      </c>
      <c r="U13" s="79">
        <v>58.38</v>
      </c>
      <c r="V13" s="79">
        <v>0</v>
      </c>
      <c r="W13" s="79">
        <v>0</v>
      </c>
      <c r="X13" s="88">
        <f t="shared" si="10"/>
        <v>0</v>
      </c>
      <c r="Y13" s="89">
        <f t="shared" si="11"/>
        <v>58.38</v>
      </c>
      <c r="Z13" s="85">
        <v>0</v>
      </c>
      <c r="AA13" s="79">
        <v>0</v>
      </c>
      <c r="AB13" s="79">
        <v>0</v>
      </c>
      <c r="AC13" s="79">
        <v>55.99</v>
      </c>
      <c r="AD13" s="90">
        <f t="shared" si="12"/>
        <v>0</v>
      </c>
      <c r="AE13" s="52">
        <f t="shared" si="13"/>
        <v>55.99</v>
      </c>
      <c r="AF13" s="112">
        <v>0.14000000000000001</v>
      </c>
      <c r="AG13" s="111">
        <v>0.43</v>
      </c>
      <c r="AH13" s="54">
        <f t="shared" si="6"/>
        <v>5.7700000000000102</v>
      </c>
      <c r="AI13" s="62">
        <f t="shared" si="7"/>
        <v>6.4000000000000057</v>
      </c>
      <c r="AJ13" s="63">
        <v>70.959999999999994</v>
      </c>
      <c r="AK13" s="60">
        <v>105.66</v>
      </c>
      <c r="AL13" s="65">
        <v>75.11</v>
      </c>
      <c r="AM13" s="60">
        <v>116.39</v>
      </c>
      <c r="AS13" s="115"/>
      <c r="BA13" s="42"/>
      <c r="BB13" s="42"/>
    </row>
    <row r="14" spans="1:54" ht="15.75" customHeight="1">
      <c r="A14" s="25">
        <v>6</v>
      </c>
      <c r="B14" s="128">
        <v>86.95</v>
      </c>
      <c r="C14" s="51">
        <f t="shared" si="0"/>
        <v>46.7</v>
      </c>
      <c r="D14" s="52">
        <f t="shared" si="1"/>
        <v>52.29</v>
      </c>
      <c r="E14" s="58">
        <f t="shared" si="2"/>
        <v>-12.039999999999996</v>
      </c>
      <c r="F14" s="67">
        <v>141.24</v>
      </c>
      <c r="G14" s="52">
        <f t="shared" si="3"/>
        <v>64.059999999999988</v>
      </c>
      <c r="H14" s="52">
        <f t="shared" si="4"/>
        <v>71.66</v>
      </c>
      <c r="I14" s="53">
        <f t="shared" si="5"/>
        <v>5.520000000000052</v>
      </c>
      <c r="J14" s="132">
        <v>0</v>
      </c>
      <c r="K14" s="132">
        <v>18.59</v>
      </c>
      <c r="L14" s="66">
        <f>'[1]Exploitation '!M83</f>
        <v>0</v>
      </c>
      <c r="M14" s="66">
        <v>0</v>
      </c>
      <c r="N14" s="66">
        <v>0</v>
      </c>
      <c r="O14" s="66">
        <f>'[1]Exploitation '!P83</f>
        <v>0</v>
      </c>
      <c r="P14" s="69">
        <f t="shared" si="8"/>
        <v>0</v>
      </c>
      <c r="Q14" s="77">
        <f t="shared" si="9"/>
        <v>18.59</v>
      </c>
      <c r="R14" s="85">
        <v>0.28000000000000003</v>
      </c>
      <c r="S14" s="79">
        <v>0</v>
      </c>
      <c r="T14" s="79">
        <v>0</v>
      </c>
      <c r="U14" s="79">
        <v>58.51</v>
      </c>
      <c r="V14" s="79">
        <v>0</v>
      </c>
      <c r="W14" s="79">
        <v>0</v>
      </c>
      <c r="X14" s="88">
        <f t="shared" si="10"/>
        <v>0.28000000000000003</v>
      </c>
      <c r="Y14" s="89">
        <f t="shared" si="11"/>
        <v>58.51</v>
      </c>
      <c r="Z14" s="85">
        <v>0.4</v>
      </c>
      <c r="AA14" s="79">
        <v>0</v>
      </c>
      <c r="AB14" s="79">
        <v>0</v>
      </c>
      <c r="AC14" s="79">
        <v>54.8</v>
      </c>
      <c r="AD14" s="90">
        <f t="shared" si="12"/>
        <v>0.4</v>
      </c>
      <c r="AE14" s="52">
        <f t="shared" si="13"/>
        <v>54.8</v>
      </c>
      <c r="AF14" s="112">
        <v>0.14000000000000001</v>
      </c>
      <c r="AG14" s="111">
        <v>0.43</v>
      </c>
      <c r="AH14" s="54">
        <f t="shared" si="6"/>
        <v>5.3800000000000523</v>
      </c>
      <c r="AI14" s="62">
        <f t="shared" si="7"/>
        <v>6.1200000000000045</v>
      </c>
      <c r="AJ14" s="63">
        <v>64.459999999999994</v>
      </c>
      <c r="AK14" s="60">
        <v>101.5</v>
      </c>
      <c r="AL14" s="65">
        <v>71.94</v>
      </c>
      <c r="AM14" s="60">
        <v>110.8</v>
      </c>
      <c r="AS14" s="115"/>
      <c r="BA14" s="42"/>
      <c r="BB14" s="42"/>
    </row>
    <row r="15" spans="1:54" ht="15.75">
      <c r="A15" s="25">
        <v>7</v>
      </c>
      <c r="B15" s="128">
        <v>86.44</v>
      </c>
      <c r="C15" s="51">
        <f t="shared" si="0"/>
        <v>44.93</v>
      </c>
      <c r="D15" s="52">
        <f t="shared" si="1"/>
        <v>53.559999999999995</v>
      </c>
      <c r="E15" s="58">
        <f t="shared" si="2"/>
        <v>-12.050000000000015</v>
      </c>
      <c r="F15" s="67">
        <v>129.19999999999999</v>
      </c>
      <c r="G15" s="52">
        <f t="shared" si="3"/>
        <v>61.02</v>
      </c>
      <c r="H15" s="52">
        <f t="shared" si="4"/>
        <v>63</v>
      </c>
      <c r="I15" s="53">
        <f t="shared" si="5"/>
        <v>5.1799999999999775</v>
      </c>
      <c r="J15" s="132">
        <v>0</v>
      </c>
      <c r="K15" s="132">
        <v>18.59</v>
      </c>
      <c r="L15" s="66">
        <f>'[1]Exploitation '!M84</f>
        <v>0</v>
      </c>
      <c r="M15" s="66">
        <v>0</v>
      </c>
      <c r="N15" s="66">
        <v>0</v>
      </c>
      <c r="O15" s="66">
        <f>'[1]Exploitation '!P84</f>
        <v>0</v>
      </c>
      <c r="P15" s="69">
        <f t="shared" si="8"/>
        <v>0</v>
      </c>
      <c r="Q15" s="77">
        <f t="shared" si="9"/>
        <v>18.59</v>
      </c>
      <c r="R15" s="85">
        <v>1.67</v>
      </c>
      <c r="S15" s="79">
        <v>0</v>
      </c>
      <c r="T15" s="79">
        <v>0</v>
      </c>
      <c r="U15" s="79">
        <v>58.43</v>
      </c>
      <c r="V15" s="79">
        <v>0</v>
      </c>
      <c r="W15" s="79">
        <v>0</v>
      </c>
      <c r="X15" s="88">
        <f t="shared" si="10"/>
        <v>1.67</v>
      </c>
      <c r="Y15" s="89">
        <f t="shared" si="11"/>
        <v>58.43</v>
      </c>
      <c r="Z15" s="85">
        <v>2</v>
      </c>
      <c r="AA15" s="79">
        <v>0</v>
      </c>
      <c r="AB15" s="79">
        <v>0</v>
      </c>
      <c r="AC15" s="79">
        <v>54.76</v>
      </c>
      <c r="AD15" s="90">
        <f t="shared" si="12"/>
        <v>2</v>
      </c>
      <c r="AE15" s="52">
        <f t="shared" si="13"/>
        <v>54.76</v>
      </c>
      <c r="AF15" s="112">
        <v>0.14000000000000001</v>
      </c>
      <c r="AG15" s="111">
        <v>0.43</v>
      </c>
      <c r="AH15" s="54">
        <f t="shared" si="6"/>
        <v>5.0399999999999778</v>
      </c>
      <c r="AI15" s="62">
        <f t="shared" si="7"/>
        <v>6.1099999999999852</v>
      </c>
      <c r="AJ15" s="63">
        <v>63.02</v>
      </c>
      <c r="AK15" s="60">
        <v>99.69</v>
      </c>
      <c r="AL15" s="65">
        <v>64.67</v>
      </c>
      <c r="AM15" s="60">
        <v>111.99</v>
      </c>
      <c r="AS15" s="115"/>
      <c r="BA15" s="42"/>
      <c r="BB15" s="42"/>
    </row>
    <row r="16" spans="1:54" ht="15.75">
      <c r="A16" s="25">
        <v>8</v>
      </c>
      <c r="B16" s="128">
        <v>87.429999999999993</v>
      </c>
      <c r="C16" s="51">
        <f t="shared" si="0"/>
        <v>48.82</v>
      </c>
      <c r="D16" s="52">
        <f t="shared" si="1"/>
        <v>50.620000000000005</v>
      </c>
      <c r="E16" s="58">
        <f t="shared" si="2"/>
        <v>-12.009999999999994</v>
      </c>
      <c r="F16" s="67">
        <v>102.95</v>
      </c>
      <c r="G16" s="52">
        <f t="shared" si="3"/>
        <v>44.24</v>
      </c>
      <c r="H16" s="52">
        <f t="shared" si="4"/>
        <v>48.65</v>
      </c>
      <c r="I16" s="53">
        <f t="shared" si="5"/>
        <v>10.059999999999988</v>
      </c>
      <c r="J16" s="132">
        <v>0</v>
      </c>
      <c r="K16" s="132">
        <v>18.59</v>
      </c>
      <c r="L16" s="66">
        <f>'[1]Exploitation '!M85</f>
        <v>0</v>
      </c>
      <c r="M16" s="66">
        <v>0</v>
      </c>
      <c r="N16" s="66">
        <v>0</v>
      </c>
      <c r="O16" s="66">
        <f>'[1]Exploitation '!P85</f>
        <v>0</v>
      </c>
      <c r="P16" s="69">
        <f t="shared" si="8"/>
        <v>0</v>
      </c>
      <c r="Q16" s="77">
        <f t="shared" si="9"/>
        <v>18.59</v>
      </c>
      <c r="R16" s="85">
        <v>8.9700000000000006</v>
      </c>
      <c r="S16" s="79">
        <v>0</v>
      </c>
      <c r="T16" s="79">
        <v>0</v>
      </c>
      <c r="U16" s="79">
        <v>58.66</v>
      </c>
      <c r="V16" s="79">
        <v>0</v>
      </c>
      <c r="W16" s="79">
        <v>0</v>
      </c>
      <c r="X16" s="88">
        <f t="shared" si="10"/>
        <v>8.9700000000000006</v>
      </c>
      <c r="Y16" s="89">
        <f t="shared" si="11"/>
        <v>58.66</v>
      </c>
      <c r="Z16" s="85">
        <v>7.6</v>
      </c>
      <c r="AA16" s="79">
        <v>0</v>
      </c>
      <c r="AB16" s="79">
        <v>0</v>
      </c>
      <c r="AC16" s="79">
        <v>55.35</v>
      </c>
      <c r="AD16" s="90">
        <f t="shared" si="12"/>
        <v>7.6</v>
      </c>
      <c r="AE16" s="52">
        <f t="shared" si="13"/>
        <v>55.35</v>
      </c>
      <c r="AF16" s="112">
        <v>0.14000000000000001</v>
      </c>
      <c r="AG16" s="111">
        <v>0.43</v>
      </c>
      <c r="AH16" s="54">
        <f t="shared" si="6"/>
        <v>9.9199999999999875</v>
      </c>
      <c r="AI16" s="62">
        <f t="shared" si="7"/>
        <v>6.1500000000000057</v>
      </c>
      <c r="AJ16" s="63">
        <v>51.84</v>
      </c>
      <c r="AK16" s="60">
        <v>104.17</v>
      </c>
      <c r="AL16" s="65">
        <v>57.62</v>
      </c>
      <c r="AM16" s="60">
        <v>109.28</v>
      </c>
      <c r="AS16" s="115"/>
      <c r="BA16" s="42"/>
      <c r="BB16" s="42"/>
    </row>
    <row r="17" spans="1:54" ht="15.75">
      <c r="A17" s="25">
        <v>9</v>
      </c>
      <c r="B17" s="128">
        <v>113.5</v>
      </c>
      <c r="C17" s="51">
        <f t="shared" si="0"/>
        <v>46.47</v>
      </c>
      <c r="D17" s="52">
        <f t="shared" si="1"/>
        <v>79.12</v>
      </c>
      <c r="E17" s="58">
        <f t="shared" si="2"/>
        <v>-12.090000000000007</v>
      </c>
      <c r="F17" s="67">
        <v>94.68</v>
      </c>
      <c r="G17" s="52">
        <f t="shared" si="3"/>
        <v>38.43</v>
      </c>
      <c r="H17" s="52">
        <f t="shared" si="4"/>
        <v>48.67</v>
      </c>
      <c r="I17" s="53">
        <f t="shared" si="5"/>
        <v>7.5799999999999832</v>
      </c>
      <c r="J17" s="132">
        <v>0</v>
      </c>
      <c r="K17" s="132">
        <v>18.59</v>
      </c>
      <c r="L17" s="66">
        <f>'[1]Exploitation '!M86</f>
        <v>0</v>
      </c>
      <c r="M17" s="66">
        <v>0</v>
      </c>
      <c r="N17" s="66">
        <v>0</v>
      </c>
      <c r="O17" s="66">
        <f>'[1]Exploitation '!P86</f>
        <v>0</v>
      </c>
      <c r="P17" s="69">
        <f t="shared" si="8"/>
        <v>0</v>
      </c>
      <c r="Q17" s="77">
        <f t="shared" si="9"/>
        <v>18.59</v>
      </c>
      <c r="R17" s="85">
        <v>14.82</v>
      </c>
      <c r="S17" s="79">
        <v>0</v>
      </c>
      <c r="T17" s="79">
        <v>0</v>
      </c>
      <c r="U17" s="79">
        <v>28.75</v>
      </c>
      <c r="V17" s="79">
        <v>0</v>
      </c>
      <c r="W17" s="79">
        <v>0</v>
      </c>
      <c r="X17" s="88">
        <f t="shared" si="10"/>
        <v>14.82</v>
      </c>
      <c r="Y17" s="89">
        <f t="shared" si="11"/>
        <v>28.75</v>
      </c>
      <c r="Z17" s="85">
        <v>10.6</v>
      </c>
      <c r="AA17" s="79">
        <v>0</v>
      </c>
      <c r="AB17" s="79">
        <v>0</v>
      </c>
      <c r="AC17" s="79">
        <v>56.09</v>
      </c>
      <c r="AD17" s="90">
        <f t="shared" si="12"/>
        <v>10.6</v>
      </c>
      <c r="AE17" s="52">
        <f t="shared" si="13"/>
        <v>56.09</v>
      </c>
      <c r="AF17" s="112">
        <v>0.14000000000000001</v>
      </c>
      <c r="AG17" s="111">
        <v>0.43</v>
      </c>
      <c r="AH17" s="54">
        <f t="shared" si="6"/>
        <v>7.4399999999999835</v>
      </c>
      <c r="AI17" s="62">
        <f t="shared" si="7"/>
        <v>6.0699999999999932</v>
      </c>
      <c r="AJ17" s="63">
        <v>49.03</v>
      </c>
      <c r="AK17" s="60">
        <v>102.56</v>
      </c>
      <c r="AL17" s="65">
        <v>63.49</v>
      </c>
      <c r="AM17" s="60">
        <v>107.87</v>
      </c>
      <c r="AS17" s="115"/>
      <c r="BA17" s="42"/>
      <c r="BB17" s="42"/>
    </row>
    <row r="18" spans="1:54" ht="15.75">
      <c r="A18" s="25">
        <v>10</v>
      </c>
      <c r="B18" s="128">
        <v>122.5</v>
      </c>
      <c r="C18" s="51">
        <f t="shared" si="0"/>
        <v>38.824378292903617</v>
      </c>
      <c r="D18" s="52">
        <f t="shared" si="1"/>
        <v>95.408962483897042</v>
      </c>
      <c r="E18" s="58">
        <f t="shared" si="2"/>
        <v>-11.733340776800702</v>
      </c>
      <c r="F18" s="67">
        <v>102.83</v>
      </c>
      <c r="G18" s="52">
        <f t="shared" si="3"/>
        <v>52.387047126201523</v>
      </c>
      <c r="H18" s="52">
        <f t="shared" si="4"/>
        <v>45.697657965568226</v>
      </c>
      <c r="I18" s="53">
        <f t="shared" si="5"/>
        <v>4.7452949082302629</v>
      </c>
      <c r="J18" s="132">
        <v>0</v>
      </c>
      <c r="K18" s="132">
        <v>18.46</v>
      </c>
      <c r="L18" s="66">
        <f>'[1]Exploitation '!M87</f>
        <v>0</v>
      </c>
      <c r="M18" s="66">
        <v>0</v>
      </c>
      <c r="N18" s="66">
        <v>0</v>
      </c>
      <c r="O18" s="66">
        <f>'[1]Exploitation '!P87</f>
        <v>0</v>
      </c>
      <c r="P18" s="69">
        <f t="shared" si="8"/>
        <v>0</v>
      </c>
      <c r="Q18" s="77">
        <f t="shared" si="9"/>
        <v>18.46</v>
      </c>
      <c r="R18" s="85">
        <v>17.32</v>
      </c>
      <c r="S18" s="79">
        <v>0</v>
      </c>
      <c r="T18" s="79">
        <v>0</v>
      </c>
      <c r="U18" s="79">
        <v>28.01</v>
      </c>
      <c r="V18" s="79">
        <v>0</v>
      </c>
      <c r="W18" s="79">
        <v>0</v>
      </c>
      <c r="X18" s="88">
        <f t="shared" si="10"/>
        <v>17.32</v>
      </c>
      <c r="Y18" s="89">
        <f t="shared" si="11"/>
        <v>28.01</v>
      </c>
      <c r="Z18" s="85">
        <v>1.3</v>
      </c>
      <c r="AA18" s="79">
        <v>0</v>
      </c>
      <c r="AB18" s="79">
        <v>0</v>
      </c>
      <c r="AC18" s="79">
        <v>56.17</v>
      </c>
      <c r="AD18" s="90">
        <f t="shared" si="12"/>
        <v>1.3</v>
      </c>
      <c r="AE18" s="52">
        <f t="shared" si="13"/>
        <v>56.17</v>
      </c>
      <c r="AF18" s="112">
        <v>0.14000000000000001</v>
      </c>
      <c r="AG18" s="111">
        <v>0.43</v>
      </c>
      <c r="AH18" s="54">
        <f t="shared" si="6"/>
        <v>4.6052949082302632</v>
      </c>
      <c r="AI18" s="62">
        <f t="shared" si="7"/>
        <v>6.296659223199299</v>
      </c>
      <c r="AJ18" s="215">
        <v>53.68704712620152</v>
      </c>
      <c r="AK18" s="216">
        <v>94.994378292903619</v>
      </c>
      <c r="AL18" s="217">
        <v>63.017657965568226</v>
      </c>
      <c r="AM18" s="216">
        <v>123.41896248389705</v>
      </c>
      <c r="AS18" s="115"/>
      <c r="BA18" s="42"/>
      <c r="BB18" s="42"/>
    </row>
    <row r="19" spans="1:54" ht="15.75">
      <c r="A19" s="25">
        <v>11</v>
      </c>
      <c r="B19" s="128">
        <v>141.05000000000001</v>
      </c>
      <c r="C19" s="51">
        <f t="shared" si="0"/>
        <v>51.33</v>
      </c>
      <c r="D19" s="52">
        <f t="shared" si="1"/>
        <v>101.64</v>
      </c>
      <c r="E19" s="58">
        <f t="shared" si="2"/>
        <v>-11.919999999999995</v>
      </c>
      <c r="F19" s="67">
        <v>75.75</v>
      </c>
      <c r="G19" s="52">
        <f t="shared" si="3"/>
        <v>50.69</v>
      </c>
      <c r="H19" s="52">
        <f t="shared" si="4"/>
        <v>21.779999999999998</v>
      </c>
      <c r="I19" s="53">
        <f t="shared" si="5"/>
        <v>3.2800000000000007</v>
      </c>
      <c r="J19" s="132">
        <v>0</v>
      </c>
      <c r="K19" s="132">
        <v>18.75</v>
      </c>
      <c r="L19" s="66">
        <f>'[1]Exploitation '!M88</f>
        <v>0</v>
      </c>
      <c r="M19" s="66">
        <v>0</v>
      </c>
      <c r="N19" s="66">
        <v>0</v>
      </c>
      <c r="O19" s="66">
        <f>'[1]Exploitation '!P88</f>
        <v>0</v>
      </c>
      <c r="P19" s="69">
        <f t="shared" si="8"/>
        <v>0</v>
      </c>
      <c r="Q19" s="77">
        <f t="shared" si="9"/>
        <v>18.75</v>
      </c>
      <c r="R19" s="85">
        <v>24.23</v>
      </c>
      <c r="S19" s="79">
        <v>0</v>
      </c>
      <c r="T19" s="79">
        <v>0</v>
      </c>
      <c r="U19" s="79">
        <v>13.36</v>
      </c>
      <c r="V19" s="79">
        <v>0</v>
      </c>
      <c r="W19" s="79">
        <v>0</v>
      </c>
      <c r="X19" s="88">
        <f t="shared" si="10"/>
        <v>24.23</v>
      </c>
      <c r="Y19" s="89">
        <f t="shared" si="11"/>
        <v>13.36</v>
      </c>
      <c r="Z19" s="85">
        <v>0.6</v>
      </c>
      <c r="AA19" s="79">
        <v>0</v>
      </c>
      <c r="AB19" s="79">
        <v>0</v>
      </c>
      <c r="AC19" s="79">
        <v>55.72</v>
      </c>
      <c r="AD19" s="90">
        <f t="shared" si="12"/>
        <v>0.6</v>
      </c>
      <c r="AE19" s="52">
        <f t="shared" si="13"/>
        <v>55.72</v>
      </c>
      <c r="AF19" s="112">
        <v>0.14000000000000001</v>
      </c>
      <c r="AG19" s="111">
        <v>0.43</v>
      </c>
      <c r="AH19" s="54">
        <f t="shared" si="6"/>
        <v>3.1400000000000006</v>
      </c>
      <c r="AI19" s="62">
        <f t="shared" si="7"/>
        <v>6.4000000000000057</v>
      </c>
      <c r="AJ19" s="63">
        <v>51.29</v>
      </c>
      <c r="AK19" s="60">
        <v>107.05</v>
      </c>
      <c r="AL19" s="65">
        <v>46.01</v>
      </c>
      <c r="AM19" s="60">
        <v>115</v>
      </c>
      <c r="AS19" s="115"/>
      <c r="BA19" s="42"/>
      <c r="BB19" s="42"/>
    </row>
    <row r="20" spans="1:54" ht="15.75">
      <c r="A20" s="25">
        <v>12</v>
      </c>
      <c r="B20" s="128">
        <v>147.06</v>
      </c>
      <c r="C20" s="51">
        <f t="shared" si="0"/>
        <v>49.89</v>
      </c>
      <c r="D20" s="52">
        <f t="shared" si="1"/>
        <v>108.91</v>
      </c>
      <c r="E20" s="58">
        <f t="shared" si="2"/>
        <v>-11.739999999999988</v>
      </c>
      <c r="F20" s="67">
        <v>102.66</v>
      </c>
      <c r="G20" s="52">
        <f t="shared" si="3"/>
        <v>48.370000000000005</v>
      </c>
      <c r="H20" s="52">
        <f t="shared" si="4"/>
        <v>49.1</v>
      </c>
      <c r="I20" s="53">
        <f t="shared" si="5"/>
        <v>5.1899999999999968</v>
      </c>
      <c r="J20" s="132">
        <v>0</v>
      </c>
      <c r="K20" s="132">
        <v>18.75</v>
      </c>
      <c r="L20" s="66">
        <f>'[1]Exploitation '!M89</f>
        <v>0</v>
      </c>
      <c r="M20" s="66">
        <v>0</v>
      </c>
      <c r="N20" s="66">
        <v>0</v>
      </c>
      <c r="O20" s="66">
        <f>'[1]Exploitation '!P89</f>
        <v>0</v>
      </c>
      <c r="P20" s="69">
        <f t="shared" si="8"/>
        <v>0</v>
      </c>
      <c r="Q20" s="77">
        <f t="shared" si="9"/>
        <v>18.75</v>
      </c>
      <c r="R20" s="85">
        <v>8.89</v>
      </c>
      <c r="S20" s="79">
        <v>0</v>
      </c>
      <c r="T20" s="79">
        <v>0</v>
      </c>
      <c r="U20" s="79">
        <v>13.55</v>
      </c>
      <c r="V20" s="79">
        <v>0</v>
      </c>
      <c r="W20" s="79">
        <v>0</v>
      </c>
      <c r="X20" s="88">
        <f t="shared" si="10"/>
        <v>8.89</v>
      </c>
      <c r="Y20" s="89">
        <f t="shared" si="11"/>
        <v>13.55</v>
      </c>
      <c r="Z20" s="85">
        <v>1.4</v>
      </c>
      <c r="AA20" s="79">
        <v>0</v>
      </c>
      <c r="AB20" s="79">
        <v>0</v>
      </c>
      <c r="AC20" s="79">
        <v>56.03</v>
      </c>
      <c r="AD20" s="90">
        <f t="shared" si="12"/>
        <v>1.4</v>
      </c>
      <c r="AE20" s="52">
        <f t="shared" si="13"/>
        <v>56.03</v>
      </c>
      <c r="AF20" s="112">
        <v>0.14000000000000001</v>
      </c>
      <c r="AG20" s="111">
        <v>0.43</v>
      </c>
      <c r="AH20" s="54">
        <f t="shared" si="6"/>
        <v>5.0499999999999972</v>
      </c>
      <c r="AI20" s="62">
        <f t="shared" si="7"/>
        <v>6.5800000000000125</v>
      </c>
      <c r="AJ20" s="63">
        <v>49.77</v>
      </c>
      <c r="AK20" s="60">
        <v>105.92</v>
      </c>
      <c r="AL20" s="65">
        <v>57.99</v>
      </c>
      <c r="AM20" s="60">
        <v>122.46</v>
      </c>
      <c r="AS20" s="115"/>
      <c r="BA20" s="42"/>
      <c r="BB20" s="42"/>
    </row>
    <row r="21" spans="1:54" ht="15.75">
      <c r="A21" s="25">
        <v>13</v>
      </c>
      <c r="B21" s="128">
        <v>150.88</v>
      </c>
      <c r="C21" s="51">
        <f t="shared" si="0"/>
        <v>47.889999999999993</v>
      </c>
      <c r="D21" s="52">
        <f t="shared" si="1"/>
        <v>114.57</v>
      </c>
      <c r="E21" s="58">
        <f t="shared" si="2"/>
        <v>-11.580000000000009</v>
      </c>
      <c r="F21" s="67">
        <v>86.2</v>
      </c>
      <c r="G21" s="52">
        <f t="shared" si="3"/>
        <v>47.23</v>
      </c>
      <c r="H21" s="52">
        <f t="shared" si="4"/>
        <v>33.61</v>
      </c>
      <c r="I21" s="53">
        <f t="shared" si="5"/>
        <v>5.3600000000000128</v>
      </c>
      <c r="J21" s="132">
        <v>0</v>
      </c>
      <c r="K21" s="132">
        <v>18.739999999999998</v>
      </c>
      <c r="L21" s="66">
        <f>'[1]Exploitation '!M90</f>
        <v>0</v>
      </c>
      <c r="M21" s="66">
        <v>0</v>
      </c>
      <c r="N21" s="66">
        <v>0</v>
      </c>
      <c r="O21" s="66">
        <f>'[1]Exploitation '!P90</f>
        <v>0</v>
      </c>
      <c r="P21" s="69">
        <f t="shared" si="8"/>
        <v>0</v>
      </c>
      <c r="Q21" s="77">
        <f t="shared" si="9"/>
        <v>18.739999999999998</v>
      </c>
      <c r="R21" s="85">
        <v>15.81</v>
      </c>
      <c r="S21" s="79">
        <v>0</v>
      </c>
      <c r="T21" s="79">
        <v>0</v>
      </c>
      <c r="U21" s="79">
        <v>15.97</v>
      </c>
      <c r="V21" s="79">
        <v>0</v>
      </c>
      <c r="W21" s="79">
        <v>0</v>
      </c>
      <c r="X21" s="88">
        <f t="shared" si="10"/>
        <v>15.81</v>
      </c>
      <c r="Y21" s="89">
        <f t="shared" si="11"/>
        <v>15.97</v>
      </c>
      <c r="Z21" s="85">
        <v>2.7</v>
      </c>
      <c r="AA21" s="79">
        <v>0</v>
      </c>
      <c r="AB21" s="79">
        <v>0</v>
      </c>
      <c r="AC21" s="79">
        <v>55.07</v>
      </c>
      <c r="AD21" s="90">
        <f t="shared" si="12"/>
        <v>2.7</v>
      </c>
      <c r="AE21" s="52">
        <f t="shared" si="13"/>
        <v>55.07</v>
      </c>
      <c r="AF21" s="112">
        <v>0.14000000000000001</v>
      </c>
      <c r="AG21" s="111">
        <v>0.43</v>
      </c>
      <c r="AH21" s="54">
        <f t="shared" si="6"/>
        <v>5.2200000000000131</v>
      </c>
      <c r="AI21" s="62">
        <f t="shared" si="7"/>
        <v>6.7299999999999898</v>
      </c>
      <c r="AJ21" s="63">
        <v>49.93</v>
      </c>
      <c r="AK21" s="60">
        <v>102.96</v>
      </c>
      <c r="AL21" s="65">
        <v>49.42</v>
      </c>
      <c r="AM21" s="60">
        <v>130.54</v>
      </c>
      <c r="AS21" s="115"/>
      <c r="BA21" s="42"/>
      <c r="BB21" s="42"/>
    </row>
    <row r="22" spans="1:54" s="49" customFormat="1" ht="15.75">
      <c r="A22" s="25">
        <v>14</v>
      </c>
      <c r="B22" s="130">
        <v>117.97</v>
      </c>
      <c r="C22" s="51">
        <f t="shared" si="0"/>
        <v>48.059999999999995</v>
      </c>
      <c r="D22" s="52">
        <f t="shared" si="1"/>
        <v>81.290000000000006</v>
      </c>
      <c r="E22" s="58">
        <f t="shared" si="2"/>
        <v>-11.380000000000031</v>
      </c>
      <c r="F22" s="67">
        <v>92.39</v>
      </c>
      <c r="G22" s="52">
        <f t="shared" si="3"/>
        <v>48.71</v>
      </c>
      <c r="H22" s="52">
        <f t="shared" si="4"/>
        <v>37.63000000000001</v>
      </c>
      <c r="I22" s="53">
        <f t="shared" si="5"/>
        <v>6.0499999999999963</v>
      </c>
      <c r="J22" s="132">
        <v>0</v>
      </c>
      <c r="K22" s="132">
        <v>18.5</v>
      </c>
      <c r="L22" s="66">
        <f>'[1]Exploitation '!M91</f>
        <v>0</v>
      </c>
      <c r="M22" s="66">
        <v>0</v>
      </c>
      <c r="N22" s="66">
        <v>0</v>
      </c>
      <c r="O22" s="66">
        <f>'[1]Exploitation '!P91</f>
        <v>0</v>
      </c>
      <c r="P22" s="69">
        <f t="shared" si="8"/>
        <v>0</v>
      </c>
      <c r="Q22" s="77">
        <f t="shared" si="9"/>
        <v>18.5</v>
      </c>
      <c r="R22" s="85">
        <v>26.66</v>
      </c>
      <c r="S22" s="79">
        <v>0</v>
      </c>
      <c r="T22" s="79">
        <v>0</v>
      </c>
      <c r="U22" s="79">
        <v>47.42</v>
      </c>
      <c r="V22" s="79">
        <v>0</v>
      </c>
      <c r="W22" s="79">
        <v>0</v>
      </c>
      <c r="X22" s="88">
        <f t="shared" si="10"/>
        <v>26.66</v>
      </c>
      <c r="Y22" s="89">
        <f t="shared" si="11"/>
        <v>47.42</v>
      </c>
      <c r="Z22" s="85">
        <v>4</v>
      </c>
      <c r="AA22" s="79">
        <v>0</v>
      </c>
      <c r="AB22" s="79">
        <v>0</v>
      </c>
      <c r="AC22" s="79">
        <v>55.15</v>
      </c>
      <c r="AD22" s="90">
        <f t="shared" si="12"/>
        <v>4</v>
      </c>
      <c r="AE22" s="52">
        <f t="shared" si="13"/>
        <v>55.15</v>
      </c>
      <c r="AF22" s="112">
        <v>0.14000000000000001</v>
      </c>
      <c r="AG22" s="111">
        <v>0.43</v>
      </c>
      <c r="AH22" s="54">
        <f t="shared" si="6"/>
        <v>5.9099999999999966</v>
      </c>
      <c r="AI22" s="62">
        <f t="shared" si="7"/>
        <v>6.6899999999999693</v>
      </c>
      <c r="AJ22" s="63">
        <v>52.71</v>
      </c>
      <c r="AK22" s="60">
        <v>103.21</v>
      </c>
      <c r="AL22" s="65">
        <v>64.290000000000006</v>
      </c>
      <c r="AM22" s="60">
        <v>128.71</v>
      </c>
      <c r="AP22"/>
      <c r="AQ22"/>
      <c r="AR22"/>
      <c r="AS22" s="116"/>
      <c r="BA22" s="50"/>
      <c r="BB22" s="50"/>
    </row>
    <row r="23" spans="1:54" ht="15.75">
      <c r="A23" s="25">
        <v>15</v>
      </c>
      <c r="B23" s="130">
        <v>117.59</v>
      </c>
      <c r="C23" s="51">
        <f t="shared" si="0"/>
        <v>51.11999999999999</v>
      </c>
      <c r="D23" s="52">
        <f t="shared" si="1"/>
        <v>77.549999999999983</v>
      </c>
      <c r="E23" s="58">
        <f t="shared" si="2"/>
        <v>-11.079999999999991</v>
      </c>
      <c r="F23" s="67">
        <v>97.84</v>
      </c>
      <c r="G23" s="52">
        <f t="shared" si="3"/>
        <v>51.23</v>
      </c>
      <c r="H23" s="52">
        <f t="shared" si="4"/>
        <v>41.599999999999994</v>
      </c>
      <c r="I23" s="53">
        <f t="shared" si="5"/>
        <v>5.0100000000000042</v>
      </c>
      <c r="J23" s="132">
        <v>0</v>
      </c>
      <c r="K23" s="132">
        <v>18.5</v>
      </c>
      <c r="L23" s="66">
        <f>'[1]Exploitation '!M92</f>
        <v>0</v>
      </c>
      <c r="M23" s="66">
        <v>0</v>
      </c>
      <c r="N23" s="66">
        <v>0</v>
      </c>
      <c r="O23" s="66">
        <f>'[1]Exploitation '!P92</f>
        <v>0</v>
      </c>
      <c r="P23" s="69">
        <f t="shared" si="8"/>
        <v>0</v>
      </c>
      <c r="Q23" s="77">
        <f t="shared" si="9"/>
        <v>18.5</v>
      </c>
      <c r="R23" s="85">
        <v>24.01</v>
      </c>
      <c r="S23" s="79">
        <v>0</v>
      </c>
      <c r="T23" s="79">
        <v>0</v>
      </c>
      <c r="U23" s="79">
        <v>58.59</v>
      </c>
      <c r="V23" s="79">
        <v>0</v>
      </c>
      <c r="W23" s="79">
        <v>0</v>
      </c>
      <c r="X23" s="88">
        <f t="shared" si="10"/>
        <v>24.01</v>
      </c>
      <c r="Y23" s="89">
        <f t="shared" si="11"/>
        <v>58.59</v>
      </c>
      <c r="Z23" s="85">
        <v>4.0999999999999996</v>
      </c>
      <c r="AA23" s="79">
        <v>0</v>
      </c>
      <c r="AB23" s="79">
        <v>0</v>
      </c>
      <c r="AC23" s="79">
        <v>55.2</v>
      </c>
      <c r="AD23" s="90">
        <f t="shared" si="12"/>
        <v>4.0999999999999996</v>
      </c>
      <c r="AE23" s="52">
        <f t="shared" si="13"/>
        <v>55.2</v>
      </c>
      <c r="AF23" s="112">
        <v>0.14000000000000001</v>
      </c>
      <c r="AG23" s="111">
        <v>0.43</v>
      </c>
      <c r="AH23" s="54">
        <f t="shared" si="6"/>
        <v>4.8700000000000045</v>
      </c>
      <c r="AI23" s="62">
        <f t="shared" si="7"/>
        <v>6.9900000000000091</v>
      </c>
      <c r="AJ23" s="63">
        <v>55.33</v>
      </c>
      <c r="AK23" s="60">
        <v>106.32</v>
      </c>
      <c r="AL23" s="65">
        <v>65.61</v>
      </c>
      <c r="AM23" s="60">
        <v>136.13999999999999</v>
      </c>
      <c r="AS23" s="115"/>
      <c r="BA23" s="42"/>
      <c r="BB23" s="42"/>
    </row>
    <row r="24" spans="1:54" ht="15.75">
      <c r="A24" s="25">
        <v>16</v>
      </c>
      <c r="B24" s="128">
        <v>98.87</v>
      </c>
      <c r="C24" s="51">
        <f t="shared" si="0"/>
        <v>55.96</v>
      </c>
      <c r="D24" s="52">
        <f t="shared" si="1"/>
        <v>54.529999999999994</v>
      </c>
      <c r="E24" s="58">
        <f t="shared" si="2"/>
        <v>-11.619999999999994</v>
      </c>
      <c r="F24" s="67">
        <v>109.62</v>
      </c>
      <c r="G24" s="52">
        <f t="shared" si="3"/>
        <v>51.73</v>
      </c>
      <c r="H24" s="52">
        <f t="shared" si="4"/>
        <v>52.980000000000004</v>
      </c>
      <c r="I24" s="53">
        <f t="shared" si="5"/>
        <v>4.9100000000000099</v>
      </c>
      <c r="J24" s="132">
        <v>0</v>
      </c>
      <c r="K24" s="132">
        <v>18.48</v>
      </c>
      <c r="L24" s="66">
        <f>'[1]Exploitation '!M93</f>
        <v>0</v>
      </c>
      <c r="M24" s="66">
        <v>0</v>
      </c>
      <c r="N24" s="66">
        <v>0</v>
      </c>
      <c r="O24" s="66">
        <f>'[1]Exploitation '!P93</f>
        <v>0</v>
      </c>
      <c r="P24" s="69">
        <f t="shared" si="8"/>
        <v>0</v>
      </c>
      <c r="Q24" s="77">
        <f t="shared" si="9"/>
        <v>18.48</v>
      </c>
      <c r="R24" s="85">
        <v>27.64</v>
      </c>
      <c r="S24" s="79">
        <v>0</v>
      </c>
      <c r="T24" s="79">
        <v>0</v>
      </c>
      <c r="U24" s="79">
        <v>58.13</v>
      </c>
      <c r="V24" s="79">
        <v>0</v>
      </c>
      <c r="W24" s="79">
        <v>0</v>
      </c>
      <c r="X24" s="88">
        <f t="shared" si="10"/>
        <v>27.64</v>
      </c>
      <c r="Y24" s="89">
        <f t="shared" si="11"/>
        <v>58.13</v>
      </c>
      <c r="Z24" s="85">
        <v>3.5</v>
      </c>
      <c r="AA24" s="79">
        <v>0</v>
      </c>
      <c r="AB24" s="79">
        <v>0</v>
      </c>
      <c r="AC24" s="79">
        <v>54.74</v>
      </c>
      <c r="AD24" s="90">
        <f t="shared" si="12"/>
        <v>3.5</v>
      </c>
      <c r="AE24" s="52">
        <f t="shared" si="13"/>
        <v>54.74</v>
      </c>
      <c r="AF24" s="112">
        <v>0.14000000000000001</v>
      </c>
      <c r="AG24" s="111">
        <v>0.43</v>
      </c>
      <c r="AH24" s="54">
        <f t="shared" si="6"/>
        <v>4.7700000000000102</v>
      </c>
      <c r="AI24" s="62">
        <f t="shared" si="7"/>
        <v>6.4300000000000068</v>
      </c>
      <c r="AJ24" s="63">
        <v>55.23</v>
      </c>
      <c r="AK24" s="60">
        <v>110.7</v>
      </c>
      <c r="AL24" s="65">
        <v>80.62</v>
      </c>
      <c r="AM24" s="60">
        <v>112.66</v>
      </c>
      <c r="AS24" s="115"/>
      <c r="BA24" s="42"/>
      <c r="BB24" s="42"/>
    </row>
    <row r="25" spans="1:54" ht="15.75">
      <c r="A25" s="25">
        <v>17</v>
      </c>
      <c r="B25" s="128">
        <v>97.64</v>
      </c>
      <c r="C25" s="51">
        <f t="shared" si="0"/>
        <v>52.24</v>
      </c>
      <c r="D25" s="52">
        <f t="shared" si="1"/>
        <v>57.01</v>
      </c>
      <c r="E25" s="58">
        <f t="shared" si="2"/>
        <v>-11.610000000000021</v>
      </c>
      <c r="F25" s="67">
        <v>117.26</v>
      </c>
      <c r="G25" s="52">
        <f t="shared" si="3"/>
        <v>64.48</v>
      </c>
      <c r="H25" s="52">
        <f t="shared" si="4"/>
        <v>49.94</v>
      </c>
      <c r="I25" s="53">
        <f t="shared" si="5"/>
        <v>2.840000000000003</v>
      </c>
      <c r="J25" s="132">
        <v>0</v>
      </c>
      <c r="K25" s="132">
        <v>18.47</v>
      </c>
      <c r="L25" s="66">
        <f>'[1]Exploitation '!M94</f>
        <v>0</v>
      </c>
      <c r="M25" s="66">
        <v>0</v>
      </c>
      <c r="N25" s="66">
        <v>0</v>
      </c>
      <c r="O25" s="66">
        <f>'[1]Exploitation '!P94</f>
        <v>0</v>
      </c>
      <c r="P25" s="69">
        <f t="shared" si="8"/>
        <v>0</v>
      </c>
      <c r="Q25" s="77">
        <f t="shared" si="9"/>
        <v>18.47</v>
      </c>
      <c r="R25" s="85">
        <v>8.34</v>
      </c>
      <c r="S25" s="79">
        <v>0</v>
      </c>
      <c r="T25" s="79">
        <v>0</v>
      </c>
      <c r="U25" s="79">
        <v>58.65</v>
      </c>
      <c r="V25" s="79">
        <v>0</v>
      </c>
      <c r="W25" s="79">
        <v>0</v>
      </c>
      <c r="X25" s="88">
        <f t="shared" si="10"/>
        <v>8.34</v>
      </c>
      <c r="Y25" s="89">
        <f t="shared" si="11"/>
        <v>58.65</v>
      </c>
      <c r="Z25" s="85">
        <v>1.3</v>
      </c>
      <c r="AA25" s="79">
        <v>0</v>
      </c>
      <c r="AB25" s="79">
        <v>0</v>
      </c>
      <c r="AC25" s="79">
        <v>55.13</v>
      </c>
      <c r="AD25" s="90">
        <f t="shared" si="12"/>
        <v>1.3</v>
      </c>
      <c r="AE25" s="52">
        <f t="shared" si="13"/>
        <v>55.13</v>
      </c>
      <c r="AF25" s="112">
        <v>0.14000000000000001</v>
      </c>
      <c r="AG25" s="111">
        <v>0.43</v>
      </c>
      <c r="AH25" s="54">
        <f t="shared" si="6"/>
        <v>2.7000000000000028</v>
      </c>
      <c r="AI25" s="62">
        <f t="shared" si="7"/>
        <v>6.4299999999999784</v>
      </c>
      <c r="AJ25" s="63">
        <v>65.78</v>
      </c>
      <c r="AK25" s="60">
        <v>107.37</v>
      </c>
      <c r="AL25" s="65">
        <v>58.28</v>
      </c>
      <c r="AM25" s="60">
        <v>115.66</v>
      </c>
      <c r="AS25" s="115"/>
      <c r="BA25" s="42"/>
      <c r="BB25" s="42"/>
    </row>
    <row r="26" spans="1:54" ht="15.75">
      <c r="A26" s="25">
        <v>18</v>
      </c>
      <c r="B26" s="128">
        <v>98.64</v>
      </c>
      <c r="C26" s="51">
        <f t="shared" si="0"/>
        <v>53.420000000000009</v>
      </c>
      <c r="D26" s="52">
        <f t="shared" si="1"/>
        <v>57.219999999999992</v>
      </c>
      <c r="E26" s="58">
        <f t="shared" si="2"/>
        <v>-12.000000000000014</v>
      </c>
      <c r="F26" s="67">
        <v>138.94999999999999</v>
      </c>
      <c r="G26" s="52">
        <f t="shared" si="3"/>
        <v>73.94</v>
      </c>
      <c r="H26" s="52">
        <f t="shared" si="4"/>
        <v>60.85</v>
      </c>
      <c r="I26" s="53">
        <f t="shared" si="5"/>
        <v>4.1600000000000099</v>
      </c>
      <c r="J26" s="132">
        <v>0</v>
      </c>
      <c r="K26" s="132">
        <v>18.850000000000001</v>
      </c>
      <c r="L26" s="66">
        <f>'[1]Exploitation '!M95</f>
        <v>0</v>
      </c>
      <c r="M26" s="66">
        <v>0</v>
      </c>
      <c r="N26" s="66">
        <v>0</v>
      </c>
      <c r="O26" s="66">
        <f>'[1]Exploitation '!P95</f>
        <v>0</v>
      </c>
      <c r="P26" s="69">
        <f t="shared" si="8"/>
        <v>0</v>
      </c>
      <c r="Q26" s="77">
        <f t="shared" si="9"/>
        <v>18.850000000000001</v>
      </c>
      <c r="R26" s="85">
        <v>0</v>
      </c>
      <c r="S26" s="79">
        <v>0</v>
      </c>
      <c r="T26" s="79">
        <v>0</v>
      </c>
      <c r="U26" s="79">
        <v>57.35</v>
      </c>
      <c r="V26" s="79">
        <v>0</v>
      </c>
      <c r="W26" s="79">
        <v>0</v>
      </c>
      <c r="X26" s="88">
        <f t="shared" si="10"/>
        <v>0</v>
      </c>
      <c r="Y26" s="89">
        <f t="shared" si="11"/>
        <v>57.35</v>
      </c>
      <c r="Z26" s="85">
        <v>0</v>
      </c>
      <c r="AA26" s="79">
        <v>0</v>
      </c>
      <c r="AB26" s="79">
        <v>0</v>
      </c>
      <c r="AC26" s="79">
        <v>54.87</v>
      </c>
      <c r="AD26" s="90">
        <f t="shared" si="12"/>
        <v>0</v>
      </c>
      <c r="AE26" s="52">
        <f t="shared" si="13"/>
        <v>54.87</v>
      </c>
      <c r="AF26" s="112">
        <v>0.14000000000000001</v>
      </c>
      <c r="AG26" s="111">
        <v>0.43</v>
      </c>
      <c r="AH26" s="54">
        <f t="shared" si="6"/>
        <v>4.0200000000000102</v>
      </c>
      <c r="AI26" s="62">
        <f t="shared" si="7"/>
        <v>6.4199999999999875</v>
      </c>
      <c r="AJ26" s="63">
        <v>73.94</v>
      </c>
      <c r="AK26" s="60">
        <v>108.29</v>
      </c>
      <c r="AL26" s="122">
        <v>60.85</v>
      </c>
      <c r="AM26" s="60">
        <v>114.57</v>
      </c>
      <c r="AS26" s="115"/>
      <c r="BA26" s="42"/>
      <c r="BB26" s="42"/>
    </row>
    <row r="27" spans="1:54" ht="15.75">
      <c r="A27" s="25">
        <v>19</v>
      </c>
      <c r="B27" s="128">
        <v>139.97999999999999</v>
      </c>
      <c r="C27" s="51">
        <f t="shared" si="0"/>
        <v>75.3</v>
      </c>
      <c r="D27" s="52">
        <f t="shared" si="1"/>
        <v>75.400000000000006</v>
      </c>
      <c r="E27" s="58">
        <f t="shared" si="2"/>
        <v>-10.720000000000013</v>
      </c>
      <c r="F27" s="67">
        <v>182.59</v>
      </c>
      <c r="G27" s="52">
        <f t="shared" si="3"/>
        <v>90.43</v>
      </c>
      <c r="H27" s="52">
        <f t="shared" si="4"/>
        <v>85.09</v>
      </c>
      <c r="I27" s="53">
        <f t="shared" si="5"/>
        <v>7.0700000000000065</v>
      </c>
      <c r="J27" s="132">
        <v>0</v>
      </c>
      <c r="K27" s="132">
        <v>18.79</v>
      </c>
      <c r="L27" s="66">
        <f>'[1]Exploitation '!M96</f>
        <v>0</v>
      </c>
      <c r="M27" s="66">
        <v>0</v>
      </c>
      <c r="N27" s="66">
        <v>0</v>
      </c>
      <c r="O27" s="66">
        <f>'[1]Exploitation '!P96</f>
        <v>0</v>
      </c>
      <c r="P27" s="69">
        <f t="shared" si="8"/>
        <v>0</v>
      </c>
      <c r="Q27" s="77">
        <f t="shared" si="9"/>
        <v>18.79</v>
      </c>
      <c r="R27" s="85">
        <v>0</v>
      </c>
      <c r="S27" s="79">
        <v>0</v>
      </c>
      <c r="T27" s="79">
        <v>0</v>
      </c>
      <c r="U27" s="79">
        <v>58.29</v>
      </c>
      <c r="V27" s="79">
        <v>0</v>
      </c>
      <c r="W27" s="79">
        <v>0</v>
      </c>
      <c r="X27" s="88">
        <f t="shared" si="10"/>
        <v>0</v>
      </c>
      <c r="Y27" s="89">
        <f t="shared" si="11"/>
        <v>58.29</v>
      </c>
      <c r="Z27" s="85">
        <v>0</v>
      </c>
      <c r="AA27" s="79">
        <v>0</v>
      </c>
      <c r="AB27" s="79">
        <v>0</v>
      </c>
      <c r="AC27" s="79">
        <v>55.92</v>
      </c>
      <c r="AD27" s="90">
        <f t="shared" si="12"/>
        <v>0</v>
      </c>
      <c r="AE27" s="52">
        <f t="shared" si="13"/>
        <v>55.92</v>
      </c>
      <c r="AF27" s="112">
        <v>0.14000000000000001</v>
      </c>
      <c r="AG27" s="111">
        <v>0.43</v>
      </c>
      <c r="AH27" s="54">
        <f t="shared" si="6"/>
        <v>6.9300000000000068</v>
      </c>
      <c r="AI27" s="62">
        <f t="shared" si="7"/>
        <v>7.6399999999999864</v>
      </c>
      <c r="AJ27" s="63">
        <v>90.43</v>
      </c>
      <c r="AK27" s="60">
        <v>131.22</v>
      </c>
      <c r="AL27" s="122">
        <v>85.09</v>
      </c>
      <c r="AM27" s="60">
        <v>133.69</v>
      </c>
      <c r="AS27" s="115"/>
      <c r="BA27" s="42"/>
      <c r="BB27" s="42"/>
    </row>
    <row r="28" spans="1:54" ht="15.75">
      <c r="A28" s="25">
        <v>20</v>
      </c>
      <c r="B28" s="128">
        <v>148.53</v>
      </c>
      <c r="C28" s="51">
        <f t="shared" si="0"/>
        <v>80.100000000000009</v>
      </c>
      <c r="D28" s="52">
        <f t="shared" si="1"/>
        <v>78.66</v>
      </c>
      <c r="E28" s="58">
        <f t="shared" si="2"/>
        <v>-10.230000000000008</v>
      </c>
      <c r="F28" s="67">
        <v>182.29</v>
      </c>
      <c r="G28" s="52">
        <f t="shared" si="3"/>
        <v>89.24</v>
      </c>
      <c r="H28" s="52">
        <f t="shared" si="4"/>
        <v>86</v>
      </c>
      <c r="I28" s="53">
        <f t="shared" si="5"/>
        <v>7.0499999999999963</v>
      </c>
      <c r="J28" s="132">
        <v>0</v>
      </c>
      <c r="K28" s="132">
        <v>18.48</v>
      </c>
      <c r="L28" s="66">
        <f>'[1]Exploitation '!M97</f>
        <v>0</v>
      </c>
      <c r="M28" s="66">
        <v>0</v>
      </c>
      <c r="N28" s="66">
        <v>0</v>
      </c>
      <c r="O28" s="66">
        <f>'[1]Exploitation '!P97</f>
        <v>0</v>
      </c>
      <c r="P28" s="69">
        <f t="shared" si="8"/>
        <v>0</v>
      </c>
      <c r="Q28" s="77">
        <f t="shared" si="9"/>
        <v>18.48</v>
      </c>
      <c r="R28" s="85">
        <v>0</v>
      </c>
      <c r="S28" s="79">
        <v>0</v>
      </c>
      <c r="T28" s="79">
        <v>0</v>
      </c>
      <c r="U28" s="79">
        <v>57.78</v>
      </c>
      <c r="V28" s="79">
        <v>0</v>
      </c>
      <c r="W28" s="79">
        <v>0</v>
      </c>
      <c r="X28" s="88">
        <f t="shared" si="10"/>
        <v>0</v>
      </c>
      <c r="Y28" s="89">
        <f t="shared" si="11"/>
        <v>57.78</v>
      </c>
      <c r="Z28" s="85">
        <v>0</v>
      </c>
      <c r="AA28" s="79">
        <v>0</v>
      </c>
      <c r="AB28" s="79">
        <v>0</v>
      </c>
      <c r="AC28" s="79">
        <v>54.83</v>
      </c>
      <c r="AD28" s="90">
        <f t="shared" si="12"/>
        <v>0</v>
      </c>
      <c r="AE28" s="52">
        <f t="shared" si="13"/>
        <v>54.83</v>
      </c>
      <c r="AF28" s="112">
        <v>0.14000000000000001</v>
      </c>
      <c r="AG28" s="111">
        <v>0.43</v>
      </c>
      <c r="AH28" s="54">
        <f t="shared" si="6"/>
        <v>6.9099999999999966</v>
      </c>
      <c r="AI28" s="62">
        <f t="shared" si="7"/>
        <v>7.8199999999999932</v>
      </c>
      <c r="AJ28" s="63">
        <v>89.24</v>
      </c>
      <c r="AK28" s="60">
        <v>134.93</v>
      </c>
      <c r="AL28" s="122">
        <v>86</v>
      </c>
      <c r="AM28" s="60">
        <v>136.44</v>
      </c>
      <c r="AS28" s="115"/>
      <c r="BA28" s="42"/>
      <c r="BB28" s="42"/>
    </row>
    <row r="29" spans="1:54" ht="15.75">
      <c r="A29" s="25">
        <v>21</v>
      </c>
      <c r="B29" s="128">
        <v>149.22999999999999</v>
      </c>
      <c r="C29" s="51">
        <f t="shared" si="0"/>
        <v>79.33</v>
      </c>
      <c r="D29" s="52">
        <f t="shared" si="1"/>
        <v>80.12</v>
      </c>
      <c r="E29" s="58">
        <f t="shared" si="2"/>
        <v>-10.219999999999988</v>
      </c>
      <c r="F29" s="67">
        <v>181.72</v>
      </c>
      <c r="G29" s="52">
        <f t="shared" si="3"/>
        <v>86.5</v>
      </c>
      <c r="H29" s="52">
        <f t="shared" si="4"/>
        <v>88.19</v>
      </c>
      <c r="I29" s="53">
        <f t="shared" si="5"/>
        <v>7.0300000000000145</v>
      </c>
      <c r="J29" s="132">
        <v>0</v>
      </c>
      <c r="K29" s="132">
        <v>18.510000000000002</v>
      </c>
      <c r="L29" s="66">
        <f>'[1]Exploitation '!M98</f>
        <v>0</v>
      </c>
      <c r="M29" s="66">
        <v>0</v>
      </c>
      <c r="N29" s="66">
        <v>0</v>
      </c>
      <c r="O29" s="66">
        <f>'[1]Exploitation '!P98</f>
        <v>0</v>
      </c>
      <c r="P29" s="69">
        <f t="shared" si="8"/>
        <v>0</v>
      </c>
      <c r="Q29" s="77">
        <f t="shared" si="9"/>
        <v>18.510000000000002</v>
      </c>
      <c r="R29" s="85">
        <v>0</v>
      </c>
      <c r="S29" s="79">
        <v>0</v>
      </c>
      <c r="T29" s="79">
        <v>0</v>
      </c>
      <c r="U29" s="79">
        <v>58.32</v>
      </c>
      <c r="V29" s="79">
        <v>0</v>
      </c>
      <c r="W29" s="79">
        <v>0</v>
      </c>
      <c r="X29" s="88">
        <f t="shared" si="10"/>
        <v>0</v>
      </c>
      <c r="Y29" s="89">
        <f t="shared" si="11"/>
        <v>58.32</v>
      </c>
      <c r="Z29" s="85">
        <v>0</v>
      </c>
      <c r="AA29" s="79">
        <v>0</v>
      </c>
      <c r="AB29" s="79">
        <v>0</v>
      </c>
      <c r="AC29" s="79">
        <v>54.89</v>
      </c>
      <c r="AD29" s="90">
        <f t="shared" si="12"/>
        <v>0</v>
      </c>
      <c r="AE29" s="52">
        <f t="shared" si="13"/>
        <v>54.89</v>
      </c>
      <c r="AF29" s="112">
        <v>0.14000000000000001</v>
      </c>
      <c r="AG29" s="111">
        <v>0.43</v>
      </c>
      <c r="AH29" s="54">
        <f t="shared" si="6"/>
        <v>6.8900000000000148</v>
      </c>
      <c r="AI29" s="62">
        <f t="shared" si="7"/>
        <v>7.8600000000000136</v>
      </c>
      <c r="AJ29" s="63">
        <v>86.5</v>
      </c>
      <c r="AK29" s="60">
        <v>134.22</v>
      </c>
      <c r="AL29" s="122">
        <v>88.19</v>
      </c>
      <c r="AM29" s="60">
        <v>138.44</v>
      </c>
      <c r="AS29" s="115"/>
      <c r="BA29" s="42"/>
      <c r="BB29" s="42"/>
    </row>
    <row r="30" spans="1:54" ht="15.75">
      <c r="A30" s="25">
        <v>22</v>
      </c>
      <c r="B30" s="128">
        <v>140.94</v>
      </c>
      <c r="C30" s="51">
        <f t="shared" si="0"/>
        <v>80.36</v>
      </c>
      <c r="D30" s="52">
        <f t="shared" si="1"/>
        <v>71.02000000000001</v>
      </c>
      <c r="E30" s="58">
        <f t="shared" si="2"/>
        <v>-10.440000000000015</v>
      </c>
      <c r="F30" s="67">
        <v>170.26</v>
      </c>
      <c r="G30" s="52">
        <f t="shared" si="3"/>
        <v>79.91</v>
      </c>
      <c r="H30" s="52">
        <f t="shared" si="4"/>
        <v>83.75</v>
      </c>
      <c r="I30" s="53">
        <f t="shared" si="5"/>
        <v>6.6000000000000076</v>
      </c>
      <c r="J30" s="132">
        <v>0</v>
      </c>
      <c r="K30" s="132">
        <v>18.510000000000002</v>
      </c>
      <c r="L30" s="66">
        <f>'[1]Exploitation '!M99</f>
        <v>0</v>
      </c>
      <c r="M30" s="66">
        <v>0</v>
      </c>
      <c r="N30" s="66">
        <v>0</v>
      </c>
      <c r="O30" s="66">
        <f>'[1]Exploitation '!P99</f>
        <v>0</v>
      </c>
      <c r="P30" s="69">
        <f t="shared" si="8"/>
        <v>0</v>
      </c>
      <c r="Q30" s="77">
        <f t="shared" si="9"/>
        <v>18.510000000000002</v>
      </c>
      <c r="R30" s="85">
        <v>0</v>
      </c>
      <c r="S30" s="79">
        <v>0</v>
      </c>
      <c r="T30" s="79">
        <v>0</v>
      </c>
      <c r="U30" s="79">
        <v>58.29</v>
      </c>
      <c r="V30" s="79">
        <v>0</v>
      </c>
      <c r="W30" s="79">
        <v>0</v>
      </c>
      <c r="X30" s="88">
        <f t="shared" si="10"/>
        <v>0</v>
      </c>
      <c r="Y30" s="89">
        <f t="shared" si="11"/>
        <v>58.29</v>
      </c>
      <c r="Z30" s="85">
        <v>0</v>
      </c>
      <c r="AA30" s="79">
        <v>0</v>
      </c>
      <c r="AB30" s="79">
        <v>0</v>
      </c>
      <c r="AC30" s="79">
        <v>55.11</v>
      </c>
      <c r="AD30" s="90">
        <f t="shared" si="12"/>
        <v>0</v>
      </c>
      <c r="AE30" s="52">
        <f t="shared" si="13"/>
        <v>55.11</v>
      </c>
      <c r="AF30" s="112">
        <v>0.14000000000000001</v>
      </c>
      <c r="AG30" s="111">
        <v>0.43</v>
      </c>
      <c r="AH30" s="54">
        <f t="shared" si="6"/>
        <v>6.460000000000008</v>
      </c>
      <c r="AI30" s="62">
        <f t="shared" si="7"/>
        <v>7.6399999999999864</v>
      </c>
      <c r="AJ30" s="63">
        <v>79.91</v>
      </c>
      <c r="AK30" s="60">
        <v>135.47</v>
      </c>
      <c r="AL30" s="122">
        <v>83.75</v>
      </c>
      <c r="AM30" s="60">
        <v>129.31</v>
      </c>
      <c r="AS30" s="115"/>
      <c r="BA30" s="42"/>
      <c r="BB30" s="42"/>
    </row>
    <row r="31" spans="1:54" ht="15.75">
      <c r="A31" s="25">
        <v>23</v>
      </c>
      <c r="B31" s="128">
        <v>132.37</v>
      </c>
      <c r="C31" s="51">
        <f t="shared" si="0"/>
        <v>73.580000000000013</v>
      </c>
      <c r="D31" s="52">
        <f t="shared" si="1"/>
        <v>69.460000000000008</v>
      </c>
      <c r="E31" s="58">
        <f t="shared" si="2"/>
        <v>-10.669999999999956</v>
      </c>
      <c r="F31" s="67">
        <v>152.61000000000001</v>
      </c>
      <c r="G31" s="52">
        <f t="shared" si="3"/>
        <v>72.989999999999995</v>
      </c>
      <c r="H31" s="52">
        <f t="shared" si="4"/>
        <v>73.69</v>
      </c>
      <c r="I31" s="53">
        <f t="shared" si="5"/>
        <v>5.9300000000000201</v>
      </c>
      <c r="J31" s="132">
        <v>0</v>
      </c>
      <c r="K31" s="132">
        <v>18.489999999999998</v>
      </c>
      <c r="L31" s="66">
        <f>'[1]Exploitation '!M100</f>
        <v>0</v>
      </c>
      <c r="M31" s="66">
        <v>0</v>
      </c>
      <c r="N31" s="66">
        <v>0</v>
      </c>
      <c r="O31" s="66">
        <f>'[1]Exploitation '!P100</f>
        <v>0</v>
      </c>
      <c r="P31" s="69">
        <f t="shared" si="8"/>
        <v>0</v>
      </c>
      <c r="Q31" s="77">
        <f t="shared" si="9"/>
        <v>18.489999999999998</v>
      </c>
      <c r="R31" s="85">
        <v>0</v>
      </c>
      <c r="S31" s="79">
        <v>0</v>
      </c>
      <c r="T31" s="79">
        <v>0</v>
      </c>
      <c r="U31" s="79">
        <v>58.27</v>
      </c>
      <c r="V31" s="79">
        <v>0</v>
      </c>
      <c r="W31" s="79">
        <v>0</v>
      </c>
      <c r="X31" s="88">
        <f t="shared" si="10"/>
        <v>0</v>
      </c>
      <c r="Y31" s="89">
        <f t="shared" si="11"/>
        <v>58.27</v>
      </c>
      <c r="Z31" s="85">
        <v>0</v>
      </c>
      <c r="AA31" s="79">
        <v>0</v>
      </c>
      <c r="AB31" s="79">
        <v>0</v>
      </c>
      <c r="AC31" s="79">
        <v>54.76</v>
      </c>
      <c r="AD31" s="90">
        <f t="shared" si="12"/>
        <v>0</v>
      </c>
      <c r="AE31" s="52">
        <f t="shared" si="13"/>
        <v>54.76</v>
      </c>
      <c r="AF31" s="112">
        <v>0.14000000000000001</v>
      </c>
      <c r="AG31" s="111">
        <v>0.43</v>
      </c>
      <c r="AH31" s="54">
        <f t="shared" si="6"/>
        <v>5.7900000000000205</v>
      </c>
      <c r="AI31" s="62">
        <f t="shared" si="7"/>
        <v>7.3900000000000432</v>
      </c>
      <c r="AJ31" s="63">
        <v>72.989999999999995</v>
      </c>
      <c r="AK31" s="60">
        <v>128.34</v>
      </c>
      <c r="AL31" s="122">
        <v>73.69</v>
      </c>
      <c r="AM31" s="60">
        <v>127.73</v>
      </c>
      <c r="AS31" s="115"/>
      <c r="BA31" s="42"/>
      <c r="BB31" s="42"/>
    </row>
    <row r="32" spans="1:54" ht="16.5" thickBot="1">
      <c r="A32" s="26">
        <v>24</v>
      </c>
      <c r="B32" s="129">
        <v>115.02000000000001</v>
      </c>
      <c r="C32" s="55">
        <f t="shared" si="0"/>
        <v>69.210000000000008</v>
      </c>
      <c r="D32" s="52">
        <f t="shared" si="1"/>
        <v>57.260000000000005</v>
      </c>
      <c r="E32" s="58">
        <f t="shared" si="2"/>
        <v>-11.450000000000003</v>
      </c>
      <c r="F32" s="68">
        <v>149.72999999999999</v>
      </c>
      <c r="G32" s="56">
        <f t="shared" si="3"/>
        <v>67.59</v>
      </c>
      <c r="H32" s="52">
        <f t="shared" si="4"/>
        <v>76.319999999999993</v>
      </c>
      <c r="I32" s="53">
        <f t="shared" si="5"/>
        <v>5.8200000000000065</v>
      </c>
      <c r="J32" s="132">
        <v>0</v>
      </c>
      <c r="K32" s="132">
        <v>18.79</v>
      </c>
      <c r="L32" s="66">
        <f>'[1]Exploitation '!M101</f>
        <v>0</v>
      </c>
      <c r="M32" s="66">
        <v>0</v>
      </c>
      <c r="N32" s="66">
        <v>0</v>
      </c>
      <c r="O32" s="66">
        <f>'[1]Exploitation '!P101</f>
        <v>0</v>
      </c>
      <c r="P32" s="69">
        <f t="shared" si="8"/>
        <v>0</v>
      </c>
      <c r="Q32" s="77">
        <f t="shared" si="9"/>
        <v>18.79</v>
      </c>
      <c r="R32" s="85">
        <v>0</v>
      </c>
      <c r="S32" s="79">
        <v>0</v>
      </c>
      <c r="T32" s="79">
        <v>0</v>
      </c>
      <c r="U32" s="79">
        <v>58.16</v>
      </c>
      <c r="V32" s="79">
        <v>0</v>
      </c>
      <c r="W32" s="79">
        <v>0</v>
      </c>
      <c r="X32" s="88">
        <f t="shared" si="10"/>
        <v>0</v>
      </c>
      <c r="Y32" s="89">
        <f t="shared" si="11"/>
        <v>58.16</v>
      </c>
      <c r="Z32" s="86">
        <v>0</v>
      </c>
      <c r="AA32" s="87">
        <v>0</v>
      </c>
      <c r="AB32" s="87">
        <v>0</v>
      </c>
      <c r="AC32" s="87">
        <v>55.12</v>
      </c>
      <c r="AD32" s="90">
        <f t="shared" si="12"/>
        <v>0</v>
      </c>
      <c r="AE32" s="52">
        <f t="shared" si="13"/>
        <v>55.12</v>
      </c>
      <c r="AF32" s="112">
        <v>0.14000000000000001</v>
      </c>
      <c r="AG32" s="111">
        <v>0.43</v>
      </c>
      <c r="AH32" s="54">
        <f t="shared" si="6"/>
        <v>5.6800000000000068</v>
      </c>
      <c r="AI32" s="62">
        <f t="shared" si="7"/>
        <v>6.9099999999999966</v>
      </c>
      <c r="AJ32" s="64">
        <v>67.59</v>
      </c>
      <c r="AK32" s="61">
        <v>124.33</v>
      </c>
      <c r="AL32" s="123">
        <v>76.319999999999993</v>
      </c>
      <c r="AM32" s="61">
        <v>115.42</v>
      </c>
      <c r="AS32" s="115"/>
      <c r="BA32" s="42"/>
      <c r="BB32" s="42"/>
    </row>
    <row r="33" spans="1:45" s="33" customFormat="1" ht="17.25" thickTop="1" thickBot="1">
      <c r="A33" s="31" t="s">
        <v>51</v>
      </c>
      <c r="B33" s="40">
        <f>MAX(B9:B32)</f>
        <v>150.88</v>
      </c>
      <c r="C33" s="40">
        <f t="shared" ref="C33:AE33" si="14">MAX(C9:C32)</f>
        <v>80.36</v>
      </c>
      <c r="D33" s="40">
        <f t="shared" si="14"/>
        <v>114.57</v>
      </c>
      <c r="E33" s="40">
        <f t="shared" si="14"/>
        <v>-10.219999999999988</v>
      </c>
      <c r="F33" s="40">
        <f t="shared" si="14"/>
        <v>182.59</v>
      </c>
      <c r="G33" s="40">
        <f t="shared" si="14"/>
        <v>90.43</v>
      </c>
      <c r="H33" s="40">
        <f t="shared" si="14"/>
        <v>88.19</v>
      </c>
      <c r="I33" s="40">
        <f t="shared" si="14"/>
        <v>10.059999999999988</v>
      </c>
      <c r="J33" s="40">
        <f t="shared" si="14"/>
        <v>0</v>
      </c>
      <c r="K33" s="40">
        <f t="shared" si="14"/>
        <v>18.98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18.98</v>
      </c>
      <c r="R33" s="40">
        <f t="shared" si="14"/>
        <v>27.64</v>
      </c>
      <c r="S33" s="40">
        <f t="shared" si="14"/>
        <v>0</v>
      </c>
      <c r="T33" s="40">
        <f t="shared" si="14"/>
        <v>0</v>
      </c>
      <c r="U33" s="40">
        <f t="shared" si="14"/>
        <v>60.39</v>
      </c>
      <c r="V33" s="40">
        <f t="shared" si="14"/>
        <v>0</v>
      </c>
      <c r="W33" s="40">
        <f t="shared" si="14"/>
        <v>0</v>
      </c>
      <c r="X33" s="40">
        <f t="shared" si="14"/>
        <v>27.64</v>
      </c>
      <c r="Y33" s="40">
        <f t="shared" si="14"/>
        <v>60.39</v>
      </c>
      <c r="Z33" s="40"/>
      <c r="AA33" s="40"/>
      <c r="AB33" s="40"/>
      <c r="AC33" s="40"/>
      <c r="AD33" s="40">
        <f t="shared" si="14"/>
        <v>10.6</v>
      </c>
      <c r="AE33" s="40">
        <f t="shared" si="14"/>
        <v>56.17</v>
      </c>
      <c r="AF33" s="40">
        <f t="shared" ref="AF33:AM33" si="15">MAX(AF9:AF32)</f>
        <v>0.14000000000000001</v>
      </c>
      <c r="AG33" s="40">
        <f t="shared" si="15"/>
        <v>0.43</v>
      </c>
      <c r="AH33" s="40">
        <f t="shared" si="15"/>
        <v>9.9199999999999875</v>
      </c>
      <c r="AI33" s="40">
        <f t="shared" si="15"/>
        <v>7.8600000000000136</v>
      </c>
      <c r="AJ33" s="40">
        <f t="shared" si="15"/>
        <v>90.43</v>
      </c>
      <c r="AK33" s="40">
        <f t="shared" si="15"/>
        <v>135.47</v>
      </c>
      <c r="AL33" s="40">
        <f t="shared" si="15"/>
        <v>88.19</v>
      </c>
      <c r="AM33" s="124">
        <f t="shared" si="15"/>
        <v>138.44</v>
      </c>
      <c r="AP33"/>
      <c r="AQ33"/>
      <c r="AR33"/>
      <c r="AS33" s="117"/>
    </row>
    <row r="34" spans="1:45" s="33" customFormat="1" ht="16.5" thickBot="1">
      <c r="A34" s="32" t="s">
        <v>52</v>
      </c>
      <c r="B34" s="41">
        <f>AVERAGE(B9:B33,B9:B32)</f>
        <v>116.98163265306123</v>
      </c>
      <c r="C34" s="41">
        <f t="shared" ref="C34:AE34" si="16">AVERAGE(C9:C33,C9:C32)</f>
        <v>57.243444011955241</v>
      </c>
      <c r="D34" s="41">
        <f t="shared" si="16"/>
        <v>71.880161734036619</v>
      </c>
      <c r="E34" s="41">
        <f t="shared" si="16"/>
        <v>-11.45156492966534</v>
      </c>
      <c r="F34" s="41">
        <f t="shared" si="16"/>
        <v>132.0242857142857</v>
      </c>
      <c r="G34" s="41">
        <f t="shared" si="16"/>
        <v>64.184981515355148</v>
      </c>
      <c r="H34" s="41">
        <f t="shared" si="16"/>
        <v>62.131128896553832</v>
      </c>
      <c r="I34" s="41">
        <f t="shared" si="16"/>
        <v>5.8324610166624629</v>
      </c>
      <c r="J34" s="41">
        <f t="shared" si="16"/>
        <v>0</v>
      </c>
      <c r="K34" s="41">
        <f t="shared" si="16"/>
        <v>18.634285714285721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18.634285714285721</v>
      </c>
      <c r="R34" s="41">
        <f t="shared" si="16"/>
        <v>7.8555102040816323</v>
      </c>
      <c r="S34" s="41">
        <f t="shared" si="16"/>
        <v>0</v>
      </c>
      <c r="T34" s="41">
        <f t="shared" si="16"/>
        <v>0</v>
      </c>
      <c r="U34" s="41">
        <f t="shared" si="16"/>
        <v>50.298571428571428</v>
      </c>
      <c r="V34" s="41">
        <f t="shared" si="16"/>
        <v>0</v>
      </c>
      <c r="W34" s="41">
        <f t="shared" si="16"/>
        <v>0</v>
      </c>
      <c r="X34" s="41">
        <f t="shared" si="16"/>
        <v>7.8555102040816323</v>
      </c>
      <c r="Y34" s="41">
        <f t="shared" si="16"/>
        <v>50.298571428571428</v>
      </c>
      <c r="Z34" s="41">
        <f>AVERAGE(Z9:Z33,Z9:Z32)</f>
        <v>1.645833333333333</v>
      </c>
      <c r="AA34" s="41">
        <f>AVERAGE(AA9:AA33,AA9:AA32)</f>
        <v>0</v>
      </c>
      <c r="AB34" s="41">
        <f>AVERAGE(AB9:AB33,AB9:AB32)</f>
        <v>0</v>
      </c>
      <c r="AC34" s="41">
        <f t="shared" si="16"/>
        <v>55.259583333333318</v>
      </c>
      <c r="AD34" s="41">
        <f t="shared" si="16"/>
        <v>1.8285714285714285</v>
      </c>
      <c r="AE34" s="41">
        <f t="shared" si="16"/>
        <v>55.278163265306112</v>
      </c>
      <c r="AF34" s="41">
        <f t="shared" ref="AF34:AM34" si="17">AVERAGE(AF9:AF33,AF9:AF32)</f>
        <v>0.1399999999999999</v>
      </c>
      <c r="AG34" s="41">
        <f t="shared" si="17"/>
        <v>0.42999999999999977</v>
      </c>
      <c r="AH34" s="41">
        <f t="shared" si="17"/>
        <v>5.6924610166624658</v>
      </c>
      <c r="AI34" s="41">
        <f t="shared" si="17"/>
        <v>6.7431289478856842</v>
      </c>
      <c r="AJ34" s="41">
        <f t="shared" si="17"/>
        <v>65.797226413314348</v>
      </c>
      <c r="AK34" s="41">
        <f t="shared" si="17"/>
        <v>112.49997462420015</v>
      </c>
      <c r="AL34" s="41">
        <f t="shared" si="17"/>
        <v>69.422557467982386</v>
      </c>
      <c r="AM34" s="125">
        <f t="shared" si="17"/>
        <v>121.43342704015905</v>
      </c>
      <c r="AN34" s="119"/>
      <c r="AO34" s="119"/>
      <c r="AP34" s="113"/>
      <c r="AQ34" s="113"/>
      <c r="AR34" s="113"/>
      <c r="AS34" s="118"/>
    </row>
    <row r="35" spans="1:45" ht="16.5" thickTop="1" thickBot="1">
      <c r="Z35">
        <v>0</v>
      </c>
      <c r="AA35">
        <v>0</v>
      </c>
    </row>
    <row r="36" spans="1:45" ht="15.75" customHeight="1">
      <c r="A36" s="151" t="s">
        <v>15</v>
      </c>
      <c r="B36" s="152"/>
      <c r="C36" s="152"/>
      <c r="D36" s="152"/>
      <c r="E36" s="152"/>
      <c r="F36" s="153"/>
      <c r="G36" s="108"/>
      <c r="H36" s="136" t="s">
        <v>95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96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97</v>
      </c>
      <c r="AM36" s="137"/>
      <c r="AN36" s="137"/>
      <c r="AO36" s="137"/>
      <c r="AP36" s="137"/>
      <c r="AQ36" s="137"/>
      <c r="AR36" s="137"/>
      <c r="AS36" s="138"/>
    </row>
    <row r="37" spans="1:45" ht="23.25" customHeight="1">
      <c r="A37" s="141" t="s">
        <v>94</v>
      </c>
      <c r="B37" s="142"/>
      <c r="C37" s="142"/>
      <c r="D37" s="141" t="s">
        <v>101</v>
      </c>
      <c r="E37" s="142"/>
      <c r="F37" s="143"/>
      <c r="G37" s="109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98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93</v>
      </c>
      <c r="AM37" s="134"/>
      <c r="AN37" s="134"/>
      <c r="AO37" s="139"/>
      <c r="AP37" s="133" t="s">
        <v>99</v>
      </c>
      <c r="AQ37" s="134"/>
      <c r="AR37" s="134"/>
      <c r="AS37" s="135"/>
    </row>
    <row r="38" spans="1:4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2"/>
      <c r="H38" s="93" t="s">
        <v>24</v>
      </c>
      <c r="I38" s="6"/>
      <c r="J38" s="213">
        <v>447</v>
      </c>
      <c r="K38" s="212"/>
      <c r="L38" s="8" t="s">
        <v>21</v>
      </c>
      <c r="M38" s="5" t="s">
        <v>24</v>
      </c>
      <c r="N38" s="6"/>
      <c r="O38" s="107">
        <v>0</v>
      </c>
      <c r="P38" s="106"/>
      <c r="Q38" s="8" t="s">
        <v>21</v>
      </c>
      <c r="R38" s="93" t="s">
        <v>24</v>
      </c>
      <c r="S38" s="6"/>
      <c r="T38" s="107">
        <v>0</v>
      </c>
      <c r="U38" s="106"/>
      <c r="V38" s="8" t="s">
        <v>21</v>
      </c>
      <c r="W38" s="93" t="s">
        <v>24</v>
      </c>
      <c r="X38" s="6"/>
      <c r="Y38" s="213">
        <v>173.85</v>
      </c>
      <c r="Z38" s="212"/>
      <c r="AA38" s="8" t="s">
        <v>21</v>
      </c>
      <c r="AB38" s="5" t="s">
        <v>23</v>
      </c>
      <c r="AC38" s="30"/>
      <c r="AD38" s="213">
        <v>1263.7</v>
      </c>
      <c r="AE38" s="212"/>
      <c r="AF38" s="7" t="s">
        <v>21</v>
      </c>
      <c r="AG38" s="5" t="s">
        <v>24</v>
      </c>
      <c r="AH38" s="6"/>
      <c r="AI38" s="213">
        <v>0</v>
      </c>
      <c r="AJ38" s="212"/>
      <c r="AK38" s="94" t="s">
        <v>21</v>
      </c>
      <c r="AL38" s="93" t="s">
        <v>24</v>
      </c>
      <c r="AM38" s="212">
        <v>34.94</v>
      </c>
      <c r="AN38" s="214"/>
      <c r="AO38" s="8" t="s">
        <v>21</v>
      </c>
      <c r="AP38" s="5" t="s">
        <v>24</v>
      </c>
      <c r="AQ38" s="212">
        <v>1301</v>
      </c>
      <c r="AR38" s="212"/>
      <c r="AS38" s="104" t="s">
        <v>21</v>
      </c>
    </row>
    <row r="39" spans="1:45" ht="15.75" thickBot="1">
      <c r="A39" s="9" t="s">
        <v>22</v>
      </c>
      <c r="B39" s="10">
        <f>3111.4</f>
        <v>3111.4</v>
      </c>
      <c r="C39" s="11" t="s">
        <v>21</v>
      </c>
      <c r="D39" s="9" t="s">
        <v>71</v>
      </c>
      <c r="E39" s="10">
        <v>2726</v>
      </c>
      <c r="F39" s="12" t="s">
        <v>21</v>
      </c>
      <c r="G39" s="92"/>
      <c r="H39" s="95" t="s">
        <v>25</v>
      </c>
      <c r="I39" s="96"/>
      <c r="J39" s="97">
        <v>18.98</v>
      </c>
      <c r="K39" s="98" t="s">
        <v>62</v>
      </c>
      <c r="L39" s="99">
        <v>8.3333333333333329E-2</v>
      </c>
      <c r="M39" s="100" t="s">
        <v>25</v>
      </c>
      <c r="N39" s="96"/>
      <c r="O39" s="97">
        <v>0</v>
      </c>
      <c r="P39" s="98" t="s">
        <v>62</v>
      </c>
      <c r="Q39" s="99">
        <v>0</v>
      </c>
      <c r="R39" s="95" t="s">
        <v>25</v>
      </c>
      <c r="S39" s="96"/>
      <c r="T39" s="97">
        <v>0</v>
      </c>
      <c r="U39" s="96" t="s">
        <v>62</v>
      </c>
      <c r="V39" s="102">
        <v>0</v>
      </c>
      <c r="W39" s="95" t="s">
        <v>25</v>
      </c>
      <c r="X39" s="96"/>
      <c r="Y39" s="97">
        <v>27.64</v>
      </c>
      <c r="Z39" s="96" t="s">
        <v>62</v>
      </c>
      <c r="AA39" s="102">
        <v>0.66666666666666663</v>
      </c>
      <c r="AB39" s="100" t="s">
        <v>25</v>
      </c>
      <c r="AC39" s="103"/>
      <c r="AD39" s="97">
        <v>70.63</v>
      </c>
      <c r="AE39" s="98" t="s">
        <v>72</v>
      </c>
      <c r="AF39" s="102">
        <v>0.69166666666666676</v>
      </c>
      <c r="AG39" s="100" t="s">
        <v>25</v>
      </c>
      <c r="AH39" s="96"/>
      <c r="AI39" s="97">
        <v>0</v>
      </c>
      <c r="AJ39" s="96" t="s">
        <v>77</v>
      </c>
      <c r="AK39" s="101">
        <v>4.1666666666666664E-2</v>
      </c>
      <c r="AL39" s="95" t="s">
        <v>25</v>
      </c>
      <c r="AM39" s="96">
        <v>10.6</v>
      </c>
      <c r="AN39" s="97" t="s">
        <v>77</v>
      </c>
      <c r="AO39" s="105">
        <v>0.375</v>
      </c>
      <c r="AP39" s="100" t="s">
        <v>25</v>
      </c>
      <c r="AQ39" s="96">
        <v>56.17</v>
      </c>
      <c r="AR39" s="98"/>
      <c r="AS39" s="101">
        <v>0.41666666666666669</v>
      </c>
    </row>
    <row r="40" spans="1:45" ht="16.5" thickTop="1" thickBot="1">
      <c r="AM40" s="126"/>
    </row>
    <row r="41" spans="1:45" ht="24" customHeight="1" thickTop="1" thickBot="1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>
      <c r="A42" s="166" t="s">
        <v>28</v>
      </c>
      <c r="B42" s="167"/>
      <c r="C42" s="167"/>
      <c r="D42" s="168"/>
      <c r="E42" s="43">
        <v>462.67</v>
      </c>
      <c r="F42" s="44" t="s">
        <v>69</v>
      </c>
      <c r="G42" s="47">
        <v>0.875</v>
      </c>
    </row>
    <row r="43" spans="1:45" ht="32.25" customHeight="1" thickBot="1">
      <c r="A43" s="169" t="s">
        <v>70</v>
      </c>
      <c r="B43" s="170"/>
      <c r="C43" s="170"/>
      <c r="D43" s="171"/>
      <c r="E43" s="73" t="s">
        <v>75</v>
      </c>
      <c r="F43" s="74"/>
      <c r="G43" s="75">
        <v>58.32</v>
      </c>
    </row>
    <row r="44" spans="1:45" ht="32.25" customHeight="1" thickBot="1">
      <c r="A44" s="169" t="s">
        <v>29</v>
      </c>
      <c r="B44" s="170"/>
      <c r="C44" s="170"/>
      <c r="D44" s="171"/>
      <c r="E44" s="73" t="s">
        <v>76</v>
      </c>
      <c r="F44" s="74"/>
      <c r="G44" s="75">
        <v>54.89</v>
      </c>
    </row>
    <row r="45" spans="1:45" ht="29.25" customHeight="1" thickBot="1">
      <c r="A45" s="172" t="s">
        <v>30</v>
      </c>
      <c r="B45" s="173"/>
      <c r="C45" s="173"/>
      <c r="D45" s="174"/>
      <c r="E45" s="45">
        <v>234.39</v>
      </c>
      <c r="F45" s="78" t="s">
        <v>72</v>
      </c>
      <c r="G45" s="48">
        <v>0.875</v>
      </c>
    </row>
    <row r="46" spans="1:45" ht="34.5" customHeight="1" thickBot="1">
      <c r="A46" s="154" t="s">
        <v>31</v>
      </c>
      <c r="B46" s="155"/>
      <c r="C46" s="155"/>
      <c r="D46" s="156"/>
      <c r="E46" s="46">
        <v>231.86</v>
      </c>
      <c r="F46" s="76" t="s">
        <v>72</v>
      </c>
      <c r="G46" s="59">
        <v>0.83333333333333337</v>
      </c>
    </row>
    <row r="47" spans="1:45" ht="15.75" thickTop="1"/>
    <row r="54" spans="1:44">
      <c r="A54" s="34" t="s">
        <v>63</v>
      </c>
      <c r="B54" s="35"/>
      <c r="C54" s="35"/>
    </row>
    <row r="55" spans="1:44">
      <c r="A55" s="36"/>
      <c r="B55" s="36"/>
      <c r="C55" s="36"/>
    </row>
    <row r="56" spans="1:44">
      <c r="A56" s="37" t="s">
        <v>64</v>
      </c>
      <c r="B56" t="s">
        <v>106</v>
      </c>
    </row>
    <row r="57" spans="1:44">
      <c r="A57" s="37" t="s">
        <v>65</v>
      </c>
      <c r="B57" t="s">
        <v>105</v>
      </c>
    </row>
    <row r="58" spans="1:44">
      <c r="A58" s="37" t="s">
        <v>66</v>
      </c>
      <c r="B58" t="s">
        <v>107</v>
      </c>
    </row>
    <row r="59" spans="1:44" ht="15.75">
      <c r="J59" s="29" t="s">
        <v>61</v>
      </c>
      <c r="R59" s="38" t="s">
        <v>100</v>
      </c>
      <c r="AA59" s="38" t="s">
        <v>67</v>
      </c>
      <c r="AI59" s="38"/>
    </row>
    <row r="61" spans="1:44">
      <c r="AF61" s="57"/>
    </row>
    <row r="62" spans="1:44"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</row>
    <row r="80" spans="39:41">
      <c r="AM80" s="157"/>
      <c r="AN80" s="157"/>
      <c r="AO80" s="157"/>
    </row>
    <row r="81" spans="39:41">
      <c r="AM81" s="157"/>
      <c r="AN81" s="157"/>
      <c r="AO81" s="157"/>
    </row>
    <row r="82" spans="39:41" ht="15.75" customHeight="1">
      <c r="AM82" s="91"/>
      <c r="AN82" s="91"/>
      <c r="AO82" s="80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11 JUN 23 </vt:lpstr>
      <vt:lpstr>'11 JUN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2023-06-12T06:58:38Z</dcterms:modified>
</cp:coreProperties>
</file>