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RELEVE_2023\RELEVES DES BILANS JOURNALIERS\Nouvelle Courbe _Importations et Réseau CEB 2023\6-JUIN 2023\"/>
    </mc:Choice>
  </mc:AlternateContent>
  <bookViews>
    <workbookView xWindow="-120" yWindow="-120" windowWidth="29040" windowHeight="15840"/>
  </bookViews>
  <sheets>
    <sheet name="13 JUN 23 " sheetId="3" r:id="rId1"/>
  </sheets>
  <externalReferences>
    <externalReference r:id="rId2"/>
  </externalReferences>
  <definedNames>
    <definedName name="_xlnm.Print_Area" localSheetId="0">'13 JUN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3" l="1"/>
  <c r="AG9" i="3"/>
  <c r="AF10" i="3"/>
  <c r="AG10" i="3"/>
  <c r="AF11" i="3"/>
  <c r="AG11" i="3"/>
  <c r="AF12" i="3"/>
  <c r="AG12" i="3"/>
  <c r="AF13" i="3"/>
  <c r="AG13" i="3"/>
  <c r="AF14" i="3"/>
  <c r="AG14" i="3"/>
  <c r="AF15" i="3"/>
  <c r="AG15" i="3"/>
  <c r="AF16" i="3"/>
  <c r="AG16" i="3"/>
  <c r="AF17" i="3"/>
  <c r="AG17" i="3"/>
  <c r="AF18" i="3"/>
  <c r="AG18" i="3"/>
  <c r="AF19" i="3"/>
  <c r="AG19" i="3"/>
  <c r="AF20" i="3"/>
  <c r="AG20" i="3"/>
  <c r="AF21" i="3"/>
  <c r="AG21" i="3"/>
  <c r="AF22" i="3"/>
  <c r="AG22" i="3"/>
  <c r="AF23" i="3"/>
  <c r="AG23" i="3"/>
  <c r="AF24" i="3"/>
  <c r="AG24" i="3"/>
  <c r="AF25" i="3"/>
  <c r="AG25" i="3"/>
  <c r="AF26" i="3"/>
  <c r="AG26" i="3"/>
  <c r="AF27" i="3"/>
  <c r="AG27" i="3"/>
  <c r="AF28" i="3"/>
  <c r="AG28" i="3"/>
  <c r="AF29" i="3"/>
  <c r="AG29" i="3"/>
  <c r="AF30" i="3"/>
  <c r="AG30" i="3"/>
  <c r="AF31" i="3"/>
  <c r="AG31" i="3"/>
  <c r="AF32" i="3"/>
  <c r="AG32" i="3"/>
  <c r="L9" i="3"/>
  <c r="M9" i="3"/>
  <c r="N9" i="3"/>
  <c r="O9" i="3"/>
  <c r="L10" i="3"/>
  <c r="M10" i="3"/>
  <c r="N10" i="3"/>
  <c r="O10" i="3"/>
  <c r="L11" i="3"/>
  <c r="M11" i="3"/>
  <c r="N11" i="3"/>
  <c r="O11" i="3"/>
  <c r="L12" i="3"/>
  <c r="M12" i="3"/>
  <c r="N12" i="3"/>
  <c r="O12" i="3"/>
  <c r="L13" i="3"/>
  <c r="M13" i="3"/>
  <c r="N13" i="3"/>
  <c r="O13" i="3"/>
  <c r="L14" i="3"/>
  <c r="M14" i="3"/>
  <c r="N14" i="3"/>
  <c r="O14" i="3"/>
  <c r="L15" i="3"/>
  <c r="M15" i="3"/>
  <c r="N15" i="3"/>
  <c r="O15" i="3"/>
  <c r="L16" i="3"/>
  <c r="M16" i="3"/>
  <c r="N16" i="3"/>
  <c r="O16" i="3"/>
  <c r="L17" i="3"/>
  <c r="M17" i="3"/>
  <c r="N17" i="3"/>
  <c r="O17" i="3"/>
  <c r="L18" i="3"/>
  <c r="M18" i="3"/>
  <c r="N18" i="3"/>
  <c r="O18" i="3"/>
  <c r="L19" i="3"/>
  <c r="M19" i="3"/>
  <c r="N19" i="3"/>
  <c r="O19" i="3"/>
  <c r="L20" i="3"/>
  <c r="M20" i="3"/>
  <c r="N20" i="3"/>
  <c r="O20" i="3"/>
  <c r="L21" i="3"/>
  <c r="M21" i="3"/>
  <c r="N21" i="3"/>
  <c r="O21" i="3"/>
  <c r="L22" i="3"/>
  <c r="M22" i="3"/>
  <c r="N22" i="3"/>
  <c r="O22" i="3"/>
  <c r="L23" i="3"/>
  <c r="M23" i="3"/>
  <c r="N23" i="3"/>
  <c r="O23" i="3"/>
  <c r="L24" i="3"/>
  <c r="M24" i="3"/>
  <c r="N24" i="3"/>
  <c r="O24" i="3"/>
  <c r="L25" i="3"/>
  <c r="M25" i="3"/>
  <c r="N25" i="3"/>
  <c r="O25" i="3"/>
  <c r="L26" i="3"/>
  <c r="M26" i="3"/>
  <c r="N26" i="3"/>
  <c r="O26" i="3"/>
  <c r="L27" i="3"/>
  <c r="M27" i="3"/>
  <c r="N27" i="3"/>
  <c r="O27" i="3"/>
  <c r="L28" i="3"/>
  <c r="M28" i="3"/>
  <c r="N28" i="3"/>
  <c r="O28" i="3"/>
  <c r="L29" i="3"/>
  <c r="M29" i="3"/>
  <c r="N29" i="3"/>
  <c r="O29" i="3"/>
  <c r="L30" i="3"/>
  <c r="M30" i="3"/>
  <c r="N30" i="3"/>
  <c r="O30" i="3"/>
  <c r="L31" i="3"/>
  <c r="M31" i="3"/>
  <c r="N31" i="3"/>
  <c r="O31" i="3"/>
  <c r="L32" i="3"/>
  <c r="M32" i="3"/>
  <c r="N32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<sst xmlns="http://schemas.openxmlformats.org/spreadsheetml/2006/main" count="138" uniqueCount="106">
  <si>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</si>
  <si>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</si>
  <si>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</si>
  <si>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</si>
  <si>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</si>
  <si>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</si>
  <si>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</si>
  <si>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</si>
  <si>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</si>
  <si>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</si>
  <si>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</si>
  <si>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</si>
  <si>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</si>
  <si>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</si>
  <si>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</si>
  <si>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</si>
  <si>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</si>
  <si>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</si>
  <si>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</si>
  <si>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</si>
  <si>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</si>
  <si>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</si>
  <si>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</si>
  <si>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</si>
  <si>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</si>
  <si>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</si>
  <si>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</si>
  <si>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</si>
  <si>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</si>
  <si>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</si>
  <si>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</si>
  <si>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</si>
  <si>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</si>
  <si>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</si>
  <si>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</si>
  <si>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</si>
  <si>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</si>
  <si>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</si>
  <si>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</si>
  <si>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</si>
  <si>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</si>
  <si>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</si>
  <si>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</si>
  <si>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</si>
  <si>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</si>
  <si>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</si>
  <si>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</si>
  <si>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</si>
  <si>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</si>
  <si>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</si>
  <si>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</si>
  <si>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</si>
  <si>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</si>
  <si>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</si>
  <si>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</si>
  <si>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</si>
  <si>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</si>
  <si>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</si>
  <si>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</si>
  <si>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</si>
  <si>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</si>
  <si>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</si>
  <si>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</si>
  <si>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</si>
  <si>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</si>
  <si>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</si>
  <si>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</si>
  <si>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</si>
  <si>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</si>
  <si>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</si>
  <si>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</si>
  <si>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</si>
  <si>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</si>
  <si>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</si>
  <si>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</si>
  <si>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</si>
  <si>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</si>
  <si>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</si>
  <si>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</si>
  <si>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</si>
  <si>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</si>
  <si>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</si>
  <si>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</si>
  <si>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</si>
  <si>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</si>
  <si>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</si>
  <si>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</si>
  <si>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</si>
  <si>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</si>
  <si>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</si>
  <si>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</si>
  <si>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</si>
  <si>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</si>
  <si>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</si>
  <si>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</si>
  <si>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</si>
  <si>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</si>
  <si>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</si>
  <si>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</si>
  <si>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</si>
  <si>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</si>
  <si>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</si>
  <si>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</si>
  <si>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DOSSA</t>
  </si>
  <si>
    <t>FOFANA et MONTCHO</t>
  </si>
  <si>
    <t>MONTCHO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</si>
</sst>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'13 JUN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JUN 23 '!$B$9:$B$32</c:f>
              <c:numCache>
                <c:formatCode>General</c:formatCode>
                <c:ptCount val="24"/>
                <c:pt idx="0">
                  <c:v>93.9</c:v>
                </c:pt>
                <c:pt idx="1">
                  <c:v>76.569999999999993</c:v>
                </c:pt>
                <c:pt idx="2">
                  <c:v>65.400000000000006</c:v>
                </c:pt>
                <c:pt idx="3">
                  <c:v>63.419999999999995</c:v>
                </c:pt>
                <c:pt idx="4">
                  <c:v>95.58</c:v>
                </c:pt>
                <c:pt idx="5">
                  <c:v>58.43</c:v>
                </c:pt>
                <c:pt idx="6">
                  <c:v>62.54</c:v>
                </c:pt>
                <c:pt idx="7">
                  <c:v>121.27</c:v>
                </c:pt>
                <c:pt idx="8">
                  <c:v>139.04000000000002</c:v>
                </c:pt>
                <c:pt idx="9">
                  <c:v>141.67000000000002</c:v>
                </c:pt>
                <c:pt idx="10">
                  <c:v>126.23</c:v>
                </c:pt>
                <c:pt idx="11">
                  <c:v>114.94</c:v>
                </c:pt>
                <c:pt idx="12">
                  <c:v>86.33</c:v>
                </c:pt>
                <c:pt idx="13">
                  <c:v>90.12</c:v>
                </c:pt>
                <c:pt idx="14">
                  <c:v>109.47</c:v>
                </c:pt>
                <c:pt idx="15">
                  <c:v>124.46</c:v>
                </c:pt>
                <c:pt idx="16">
                  <c:v>117.31</c:v>
                </c:pt>
                <c:pt idx="17">
                  <c:v>100.11</c:v>
                </c:pt>
                <c:pt idx="18">
                  <c:v>115.07</c:v>
                </c:pt>
                <c:pt idx="19">
                  <c:v>116.2</c:v>
                </c:pt>
                <c:pt idx="20">
                  <c:v>113.17</c:v>
                </c:pt>
                <c:pt idx="21">
                  <c:v>109.49</c:v>
                </c:pt>
                <c:pt idx="22">
                  <c:v>111.24</c:v>
                </c:pt>
                <c:pt idx="23">
                  <c:v>104.59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'13 JUN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JUN 23 '!$C$9:$C$32</c:f>
              <c:numCache>
                <c:formatCode>General</c:formatCode>
                <c:ptCount val="24"/>
                <c:pt idx="0">
                  <c:v>51.257736460007237</c:v>
                </c:pt>
                <c:pt idx="1">
                  <c:v>45.364136376837763</c:v>
                </c:pt>
                <c:pt idx="2">
                  <c:v>39.923679105864537</c:v>
                </c:pt>
                <c:pt idx="3">
                  <c:v>39.676071467205588</c:v>
                </c:pt>
                <c:pt idx="4">
                  <c:v>44.302384285003029</c:v>
                </c:pt>
                <c:pt idx="5">
                  <c:v>40.390534572125048</c:v>
                </c:pt>
                <c:pt idx="6">
                  <c:v>45.812791195336999</c:v>
                </c:pt>
                <c:pt idx="7">
                  <c:v>63.460408041928957</c:v>
                </c:pt>
                <c:pt idx="8">
                  <c:v>70.241545151268625</c:v>
                </c:pt>
                <c:pt idx="9">
                  <c:v>69.646893506083785</c:v>
                </c:pt>
                <c:pt idx="10">
                  <c:v>41.615112423963083</c:v>
                </c:pt>
                <c:pt idx="11">
                  <c:v>37.042542974823021</c:v>
                </c:pt>
                <c:pt idx="12">
                  <c:v>31.022964216922034</c:v>
                </c:pt>
                <c:pt idx="13">
                  <c:v>33.16393356400404</c:v>
                </c:pt>
                <c:pt idx="14">
                  <c:v>44.767246303517865</c:v>
                </c:pt>
                <c:pt idx="15">
                  <c:v>47.425036710978063</c:v>
                </c:pt>
                <c:pt idx="16">
                  <c:v>34.272826475671721</c:v>
                </c:pt>
                <c:pt idx="17">
                  <c:v>32.084125681268148</c:v>
                </c:pt>
                <c:pt idx="18">
                  <c:v>42.751778629292104</c:v>
                </c:pt>
                <c:pt idx="19">
                  <c:v>46.169315023079918</c:v>
                </c:pt>
                <c:pt idx="20">
                  <c:v>46.121283657226869</c:v>
                </c:pt>
                <c:pt idx="21">
                  <c:v>46.50068221460262</c:v>
                </c:pt>
                <c:pt idx="22">
                  <c:v>37.254777320503777</c:v>
                </c:pt>
                <c:pt idx="23">
                  <c:v>33.449837272372235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'13 JUN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JUN 23 '!$D$9:$D$32</c:f>
              <c:numCache>
                <c:formatCode>0.00</c:formatCode>
                <c:ptCount val="24"/>
                <c:pt idx="0">
                  <c:v>53.164304013767392</c:v>
                </c:pt>
                <c:pt idx="1">
                  <c:v>42.168582482775051</c:v>
                </c:pt>
                <c:pt idx="2">
                  <c:v>36.719570481852188</c:v>
                </c:pt>
                <c:pt idx="3">
                  <c:v>35.00649601657058</c:v>
                </c:pt>
                <c:pt idx="4">
                  <c:v>61.614872234857074</c:v>
                </c:pt>
                <c:pt idx="5">
                  <c:v>29.396942400154558</c:v>
                </c:pt>
                <c:pt idx="6">
                  <c:v>27.959819546027902</c:v>
                </c:pt>
                <c:pt idx="7">
                  <c:v>49.425782667668528</c:v>
                </c:pt>
                <c:pt idx="8">
                  <c:v>59.933362390626456</c:v>
                </c:pt>
                <c:pt idx="9">
                  <c:v>63.095858488108803</c:v>
                </c:pt>
                <c:pt idx="10">
                  <c:v>75.309665301553025</c:v>
                </c:pt>
                <c:pt idx="11">
                  <c:v>69.072374503693382</c:v>
                </c:pt>
                <c:pt idx="12">
                  <c:v>65.168932530026808</c:v>
                </c:pt>
                <c:pt idx="13">
                  <c:v>66.728649787346484</c:v>
                </c:pt>
                <c:pt idx="14">
                  <c:v>73.944213585387445</c:v>
                </c:pt>
                <c:pt idx="15">
                  <c:v>85.837690226112358</c:v>
                </c:pt>
                <c:pt idx="16">
                  <c:v>92.00128775375731</c:v>
                </c:pt>
                <c:pt idx="17">
                  <c:v>77.434599801397809</c:v>
                </c:pt>
                <c:pt idx="18">
                  <c:v>81.306694097901783</c:v>
                </c:pt>
                <c:pt idx="19">
                  <c:v>79.010478240313915</c:v>
                </c:pt>
                <c:pt idx="20">
                  <c:v>76.14610225358426</c:v>
                </c:pt>
                <c:pt idx="21">
                  <c:v>72.214296148889701</c:v>
                </c:pt>
                <c:pt idx="22">
                  <c:v>83.559818078659276</c:v>
                </c:pt>
                <c:pt idx="23">
                  <c:v>80.944420790157068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'13 JUN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JUN 23 '!$E$9:$E$32</c:f>
              <c:numCache>
                <c:formatCode>0.00</c:formatCode>
                <c:ptCount val="24"/>
                <c:pt idx="0">
                  <c:v>-10.522040473774585</c:v>
                </c:pt>
                <c:pt idx="1">
                  <c:v>-10.962718859612838</c:v>
                </c:pt>
                <c:pt idx="2">
                  <c:v>-11.243249587716722</c:v>
                </c:pt>
                <c:pt idx="3">
                  <c:v>-11.26256748377617</c:v>
                </c:pt>
                <c:pt idx="4">
                  <c:v>-10.337256519860066</c:v>
                </c:pt>
                <c:pt idx="5">
                  <c:v>-11.357476972279589</c:v>
                </c:pt>
                <c:pt idx="6">
                  <c:v>-11.23261074136494</c:v>
                </c:pt>
                <c:pt idx="7">
                  <c:v>8.3838092904025103</c:v>
                </c:pt>
                <c:pt idx="8">
                  <c:v>8.8650924581049395</c:v>
                </c:pt>
                <c:pt idx="9">
                  <c:v>8.9272480058074422</c:v>
                </c:pt>
                <c:pt idx="10">
                  <c:v>9.3052222744838815</c:v>
                </c:pt>
                <c:pt idx="11">
                  <c:v>8.8250825214836013</c:v>
                </c:pt>
                <c:pt idx="12">
                  <c:v>-9.8618967469488439</c:v>
                </c:pt>
                <c:pt idx="13">
                  <c:v>-9.7725833513505336</c:v>
                </c:pt>
                <c:pt idx="14">
                  <c:v>-9.2414598889052968</c:v>
                </c:pt>
                <c:pt idx="15">
                  <c:v>-8.8027269370904264</c:v>
                </c:pt>
                <c:pt idx="16">
                  <c:v>-8.9641142294289722</c:v>
                </c:pt>
                <c:pt idx="17">
                  <c:v>-9.4087254826660143</c:v>
                </c:pt>
                <c:pt idx="18">
                  <c:v>-8.9884727271938374</c:v>
                </c:pt>
                <c:pt idx="19">
                  <c:v>-8.9797932633938018</c:v>
                </c:pt>
                <c:pt idx="20">
                  <c:v>-9.0973859108110702</c:v>
                </c:pt>
                <c:pt idx="21">
                  <c:v>-9.2249783634922764</c:v>
                </c:pt>
                <c:pt idx="22">
                  <c:v>-9.5745953991630337</c:v>
                </c:pt>
                <c:pt idx="23">
                  <c:v>-9.8042580625293212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'13 JUN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JUN 23 '!$Q$9:$Q$32</c:f>
              <c:numCache>
                <c:formatCode>0.00</c:formatCode>
                <c:ptCount val="24"/>
                <c:pt idx="0">
                  <c:v>18.55</c:v>
                </c:pt>
                <c:pt idx="1">
                  <c:v>18.55</c:v>
                </c:pt>
                <c:pt idx="2">
                  <c:v>18.55</c:v>
                </c:pt>
                <c:pt idx="3">
                  <c:v>18.55</c:v>
                </c:pt>
                <c:pt idx="4">
                  <c:v>18.55</c:v>
                </c:pt>
                <c:pt idx="5">
                  <c:v>18.55</c:v>
                </c:pt>
                <c:pt idx="6">
                  <c:v>18.55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0.18</c:v>
                </c:pt>
                <c:pt idx="12">
                  <c:v>18.579999999999998</c:v>
                </c:pt>
                <c:pt idx="13">
                  <c:v>18.579999999999998</c:v>
                </c:pt>
                <c:pt idx="14">
                  <c:v>18.579999999999998</c:v>
                </c:pt>
                <c:pt idx="15">
                  <c:v>18.579999999999998</c:v>
                </c:pt>
                <c:pt idx="16">
                  <c:v>18.53</c:v>
                </c:pt>
                <c:pt idx="17">
                  <c:v>18.53</c:v>
                </c:pt>
                <c:pt idx="18">
                  <c:v>18.53</c:v>
                </c:pt>
                <c:pt idx="19">
                  <c:v>18.53</c:v>
                </c:pt>
                <c:pt idx="20">
                  <c:v>18.53</c:v>
                </c:pt>
                <c:pt idx="21">
                  <c:v>18.54</c:v>
                </c:pt>
                <c:pt idx="22">
                  <c:v>18.55</c:v>
                </c:pt>
                <c:pt idx="23">
                  <c:v>18.54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'13 JUN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JUN 23 '!$AE$9:$AE$32</c:f>
              <c:numCache>
                <c:formatCode>0.00</c:formatCode>
                <c:ptCount val="24"/>
                <c:pt idx="0">
                  <c:v>70.959999999999994</c:v>
                </c:pt>
                <c:pt idx="1">
                  <c:v>72.31</c:v>
                </c:pt>
                <c:pt idx="2">
                  <c:v>71.94</c:v>
                </c:pt>
                <c:pt idx="3">
                  <c:v>73.069999999999993</c:v>
                </c:pt>
                <c:pt idx="4">
                  <c:v>72.66</c:v>
                </c:pt>
                <c:pt idx="5">
                  <c:v>73.42</c:v>
                </c:pt>
                <c:pt idx="6">
                  <c:v>73.599999999999994</c:v>
                </c:pt>
                <c:pt idx="7">
                  <c:v>73.12</c:v>
                </c:pt>
                <c:pt idx="8">
                  <c:v>73.64</c:v>
                </c:pt>
                <c:pt idx="9">
                  <c:v>74.44</c:v>
                </c:pt>
                <c:pt idx="10">
                  <c:v>106.14</c:v>
                </c:pt>
                <c:pt idx="11">
                  <c:v>105.6</c:v>
                </c:pt>
                <c:pt idx="12">
                  <c:v>105.76</c:v>
                </c:pt>
                <c:pt idx="13">
                  <c:v>105.64</c:v>
                </c:pt>
                <c:pt idx="14">
                  <c:v>105.26</c:v>
                </c:pt>
                <c:pt idx="15">
                  <c:v>105.99</c:v>
                </c:pt>
                <c:pt idx="16">
                  <c:v>105.14</c:v>
                </c:pt>
                <c:pt idx="17">
                  <c:v>105.97</c:v>
                </c:pt>
                <c:pt idx="18">
                  <c:v>106.95</c:v>
                </c:pt>
                <c:pt idx="19">
                  <c:v>105.94</c:v>
                </c:pt>
                <c:pt idx="20">
                  <c:v>105.17</c:v>
                </c:pt>
                <c:pt idx="21">
                  <c:v>105.38</c:v>
                </c:pt>
                <c:pt idx="22">
                  <c:v>105.29</c:v>
                </c:pt>
                <c:pt idx="23">
                  <c:v>105.43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4785888"/>
        <c:axId val="182477120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'13 JUN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JUN 23 '!$AK$9:$AK$32</c:f>
              <c:numCache>
                <c:formatCode>0.00</c:formatCode>
                <c:ptCount val="24"/>
                <c:pt idx="0">
                  <c:v>122.21773646000723</c:v>
                </c:pt>
                <c:pt idx="1">
                  <c:v>117.67413637683777</c:v>
                </c:pt>
                <c:pt idx="2">
                  <c:v>111.86367910586453</c:v>
                </c:pt>
                <c:pt idx="3">
                  <c:v>112.74607146720558</c:v>
                </c:pt>
                <c:pt idx="4">
                  <c:v>116.96238428500303</c:v>
                </c:pt>
                <c:pt idx="5">
                  <c:v>113.81053457212505</c:v>
                </c:pt>
                <c:pt idx="6">
                  <c:v>119.41279119533699</c:v>
                </c:pt>
                <c:pt idx="7">
                  <c:v>136.58040804192896</c:v>
                </c:pt>
                <c:pt idx="8">
                  <c:v>143.88154515126863</c:v>
                </c:pt>
                <c:pt idx="9">
                  <c:v>144.08689350608378</c:v>
                </c:pt>
                <c:pt idx="10">
                  <c:v>147.75511242396308</c:v>
                </c:pt>
                <c:pt idx="11">
                  <c:v>142.64254297482302</c:v>
                </c:pt>
                <c:pt idx="12">
                  <c:v>136.78296421692204</c:v>
                </c:pt>
                <c:pt idx="13">
                  <c:v>138.80393356400404</c:v>
                </c:pt>
                <c:pt idx="14">
                  <c:v>150.02724630351787</c:v>
                </c:pt>
                <c:pt idx="15">
                  <c:v>153.41503671097806</c:v>
                </c:pt>
                <c:pt idx="16">
                  <c:v>139.41282647567172</c:v>
                </c:pt>
                <c:pt idx="17">
                  <c:v>138.05412568126815</c:v>
                </c:pt>
                <c:pt idx="18">
                  <c:v>149.70177862929211</c:v>
                </c:pt>
                <c:pt idx="19">
                  <c:v>152.10931502307992</c:v>
                </c:pt>
                <c:pt idx="20">
                  <c:v>151.29128365722687</c:v>
                </c:pt>
                <c:pt idx="21">
                  <c:v>151.88068221460261</c:v>
                </c:pt>
                <c:pt idx="22">
                  <c:v>142.54477732050378</c:v>
                </c:pt>
                <c:pt idx="23">
                  <c:v>138.87983727237224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'13 JUN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JUN 23 '!$AM$9:$AM$32</c:f>
              <c:numCache>
                <c:formatCode>0.00</c:formatCode>
                <c:ptCount val="24"/>
                <c:pt idx="0">
                  <c:v>141.37430401376739</c:v>
                </c:pt>
                <c:pt idx="1">
                  <c:v>130.61858248277505</c:v>
                </c:pt>
                <c:pt idx="2">
                  <c:v>126.68957048185219</c:v>
                </c:pt>
                <c:pt idx="3">
                  <c:v>125.13649601657058</c:v>
                </c:pt>
                <c:pt idx="4">
                  <c:v>153.04487223485708</c:v>
                </c:pt>
                <c:pt idx="5">
                  <c:v>120.77694240015455</c:v>
                </c:pt>
                <c:pt idx="6">
                  <c:v>119.5098195460279</c:v>
                </c:pt>
                <c:pt idx="7">
                  <c:v>139.36578266766853</c:v>
                </c:pt>
                <c:pt idx="8">
                  <c:v>148.77336239062646</c:v>
                </c:pt>
                <c:pt idx="9">
                  <c:v>150.7258584881088</c:v>
                </c:pt>
                <c:pt idx="10">
                  <c:v>160.17966530155303</c:v>
                </c:pt>
                <c:pt idx="11">
                  <c:v>154.87237450369338</c:v>
                </c:pt>
                <c:pt idx="12">
                  <c:v>150.7689325300268</c:v>
                </c:pt>
                <c:pt idx="13">
                  <c:v>151.84864978734649</c:v>
                </c:pt>
                <c:pt idx="14">
                  <c:v>159.06421358538745</c:v>
                </c:pt>
                <c:pt idx="15">
                  <c:v>170.90769022611235</c:v>
                </c:pt>
                <c:pt idx="16">
                  <c:v>177.5712877537573</c:v>
                </c:pt>
                <c:pt idx="17">
                  <c:v>163.49459980139781</c:v>
                </c:pt>
                <c:pt idx="18">
                  <c:v>166.43669409790178</c:v>
                </c:pt>
                <c:pt idx="19">
                  <c:v>164.33047824031391</c:v>
                </c:pt>
                <c:pt idx="20">
                  <c:v>161.06610225358426</c:v>
                </c:pt>
                <c:pt idx="21">
                  <c:v>156.39429614888971</c:v>
                </c:pt>
                <c:pt idx="22">
                  <c:v>153.93981807865927</c:v>
                </c:pt>
                <c:pt idx="23">
                  <c:v>149.28442079015707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934320"/>
        <c:axId val="1824772832"/>
      </c:lineChart>
      <c:catAx>
        <c:axId val="1824785888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24771200"/>
        <c:crosses val="autoZero"/>
        <c:auto val="1"/>
        <c:lblAlgn val="ctr"/>
        <c:lblOffset val="100"/>
        <c:noMultiLvlLbl val="0"/>
      </c:catAx>
      <c:valAx>
        <c:axId val="182477120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24785888"/>
        <c:crossesAt val="1"/>
        <c:crossBetween val="midCat"/>
      </c:valAx>
      <c:valAx>
        <c:axId val="1824772832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3934320"/>
        <c:crosses val="max"/>
        <c:crossBetween val="between"/>
        <c:majorUnit val="50"/>
        <c:minorUnit val="4"/>
      </c:valAx>
      <c:catAx>
        <c:axId val="153393432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24772832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'13 JUN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JUN 23 '!$F$9:$F$32</c:f>
              <c:numCache>
                <c:formatCode>General</c:formatCode>
                <c:ptCount val="24"/>
                <c:pt idx="0">
                  <c:v>172.58</c:v>
                </c:pt>
                <c:pt idx="1">
                  <c:v>170.45</c:v>
                </c:pt>
                <c:pt idx="2">
                  <c:v>169.76</c:v>
                </c:pt>
                <c:pt idx="3">
                  <c:v>165.56</c:v>
                </c:pt>
                <c:pt idx="4">
                  <c:v>163.89</c:v>
                </c:pt>
                <c:pt idx="5">
                  <c:v>159.25</c:v>
                </c:pt>
                <c:pt idx="6">
                  <c:v>135.80000000000001</c:v>
                </c:pt>
                <c:pt idx="7">
                  <c:v>124.93</c:v>
                </c:pt>
                <c:pt idx="8">
                  <c:v>126.78</c:v>
                </c:pt>
                <c:pt idx="9">
                  <c:v>130.66</c:v>
                </c:pt>
                <c:pt idx="10">
                  <c:v>139.21</c:v>
                </c:pt>
                <c:pt idx="11">
                  <c:v>119.74</c:v>
                </c:pt>
                <c:pt idx="12">
                  <c:v>123.45</c:v>
                </c:pt>
                <c:pt idx="13">
                  <c:v>115.16</c:v>
                </c:pt>
                <c:pt idx="14">
                  <c:v>112.42</c:v>
                </c:pt>
                <c:pt idx="15">
                  <c:v>147.74</c:v>
                </c:pt>
                <c:pt idx="16">
                  <c:v>158.08000000000001</c:v>
                </c:pt>
                <c:pt idx="17">
                  <c:v>172.18</c:v>
                </c:pt>
                <c:pt idx="18">
                  <c:v>205.87</c:v>
                </c:pt>
                <c:pt idx="19">
                  <c:v>203.03</c:v>
                </c:pt>
                <c:pt idx="20">
                  <c:v>204.32</c:v>
                </c:pt>
                <c:pt idx="21">
                  <c:v>206.85</c:v>
                </c:pt>
                <c:pt idx="22">
                  <c:v>195.24</c:v>
                </c:pt>
                <c:pt idx="23">
                  <c:v>187.81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'13 JUN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JUN 23 '!$G$9:$G$32</c:f>
              <c:numCache>
                <c:formatCode>0.00</c:formatCode>
                <c:ptCount val="24"/>
                <c:pt idx="0">
                  <c:v>68.565666177945076</c:v>
                </c:pt>
                <c:pt idx="1">
                  <c:v>68.093987575924288</c:v>
                </c:pt>
                <c:pt idx="2">
                  <c:v>71.977150103021287</c:v>
                </c:pt>
                <c:pt idx="3">
                  <c:v>69.678391429789812</c:v>
                </c:pt>
                <c:pt idx="4">
                  <c:v>70.264145803679099</c:v>
                </c:pt>
                <c:pt idx="5">
                  <c:v>67.263644679107202</c:v>
                </c:pt>
                <c:pt idx="6">
                  <c:v>64.220194995737856</c:v>
                </c:pt>
                <c:pt idx="7">
                  <c:v>63.459747471007368</c:v>
                </c:pt>
                <c:pt idx="8">
                  <c:v>62.073117378371506</c:v>
                </c:pt>
                <c:pt idx="9">
                  <c:v>55.913149864509769</c:v>
                </c:pt>
                <c:pt idx="10">
                  <c:v>58.328878365933939</c:v>
                </c:pt>
                <c:pt idx="11">
                  <c:v>54.017031030224786</c:v>
                </c:pt>
                <c:pt idx="12">
                  <c:v>61.406087684178829</c:v>
                </c:pt>
                <c:pt idx="13">
                  <c:v>56.659502853052437</c:v>
                </c:pt>
                <c:pt idx="14">
                  <c:v>54.233755303120788</c:v>
                </c:pt>
                <c:pt idx="15">
                  <c:v>63.184266302618475</c:v>
                </c:pt>
                <c:pt idx="16">
                  <c:v>71.000392560657062</c:v>
                </c:pt>
                <c:pt idx="17">
                  <c:v>76.957202034992676</c:v>
                </c:pt>
                <c:pt idx="18">
                  <c:v>90.887718962931828</c:v>
                </c:pt>
                <c:pt idx="19">
                  <c:v>87.647102540934611</c:v>
                </c:pt>
                <c:pt idx="20">
                  <c:v>82.254224875030644</c:v>
                </c:pt>
                <c:pt idx="21">
                  <c:v>87.840456614295093</c:v>
                </c:pt>
                <c:pt idx="22">
                  <c:v>82.501635414800035</c:v>
                </c:pt>
                <c:pt idx="23">
                  <c:v>80.538304325131222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'13 JUN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JUN 23 '!$H$9:$H$32</c:f>
              <c:numCache>
                <c:formatCode>0.00</c:formatCode>
                <c:ptCount val="24"/>
                <c:pt idx="0">
                  <c:v>97.326141883035703</c:v>
                </c:pt>
                <c:pt idx="1">
                  <c:v>95.74875921002004</c:v>
                </c:pt>
                <c:pt idx="2">
                  <c:v>91.201816263016298</c:v>
                </c:pt>
                <c:pt idx="3">
                  <c:v>89.460172304739075</c:v>
                </c:pt>
                <c:pt idx="4">
                  <c:v>87.267876847004459</c:v>
                </c:pt>
                <c:pt idx="5">
                  <c:v>85.776575352245459</c:v>
                </c:pt>
                <c:pt idx="6">
                  <c:v>65.857555438164795</c:v>
                </c:pt>
                <c:pt idx="7">
                  <c:v>55.228173142059774</c:v>
                </c:pt>
                <c:pt idx="8">
                  <c:v>58.090509552830923</c:v>
                </c:pt>
                <c:pt idx="9">
                  <c:v>68.466011438543177</c:v>
                </c:pt>
                <c:pt idx="10">
                  <c:v>74.185329813152819</c:v>
                </c:pt>
                <c:pt idx="11">
                  <c:v>59.709645325236167</c:v>
                </c:pt>
                <c:pt idx="12">
                  <c:v>55.531277570197439</c:v>
                </c:pt>
                <c:pt idx="13">
                  <c:v>52.739488404726274</c:v>
                </c:pt>
                <c:pt idx="14">
                  <c:v>52.409276290610563</c:v>
                </c:pt>
                <c:pt idx="15">
                  <c:v>78.081858311166542</c:v>
                </c:pt>
                <c:pt idx="16">
                  <c:v>80.196098451211654</c:v>
                </c:pt>
                <c:pt idx="17">
                  <c:v>88.549805788952369</c:v>
                </c:pt>
                <c:pt idx="18">
                  <c:v>107.02908559491429</c:v>
                </c:pt>
                <c:pt idx="19">
                  <c:v>107.53762082076281</c:v>
                </c:pt>
                <c:pt idx="20">
                  <c:v>114.17147903411225</c:v>
                </c:pt>
                <c:pt idx="21">
                  <c:v>111.01910834867898</c:v>
                </c:pt>
                <c:pt idx="22">
                  <c:v>105.18910448715242</c:v>
                </c:pt>
                <c:pt idx="23">
                  <c:v>100.00477200935069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'13 JUN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JUN 23 '!$I$9:$I$32</c:f>
              <c:numCache>
                <c:formatCode>0.00</c:formatCode>
                <c:ptCount val="24"/>
                <c:pt idx="0">
                  <c:v>6.6881919390192239</c:v>
                </c:pt>
                <c:pt idx="1">
                  <c:v>6.607253214055679</c:v>
                </c:pt>
                <c:pt idx="2">
                  <c:v>6.5810336339624245</c:v>
                </c:pt>
                <c:pt idx="3">
                  <c:v>6.4214362654711339</c:v>
                </c:pt>
                <c:pt idx="4">
                  <c:v>6.3579773493164327</c:v>
                </c:pt>
                <c:pt idx="5">
                  <c:v>6.209779968647358</c:v>
                </c:pt>
                <c:pt idx="6">
                  <c:v>5.7222495660973935</c:v>
                </c:pt>
                <c:pt idx="7">
                  <c:v>6.2420793869328621</c:v>
                </c:pt>
                <c:pt idx="8">
                  <c:v>6.6163730687975759</c:v>
                </c:pt>
                <c:pt idx="9">
                  <c:v>6.2808386969470336</c:v>
                </c:pt>
                <c:pt idx="10">
                  <c:v>6.6957918209132332</c:v>
                </c:pt>
                <c:pt idx="11">
                  <c:v>6.0133236445390468</c:v>
                </c:pt>
                <c:pt idx="12">
                  <c:v>6.5126347456237328</c:v>
                </c:pt>
                <c:pt idx="13">
                  <c:v>5.7610087422212688</c:v>
                </c:pt>
                <c:pt idx="14">
                  <c:v>5.7769684062686553</c:v>
                </c:pt>
                <c:pt idx="15">
                  <c:v>6.4738753862149894</c:v>
                </c:pt>
                <c:pt idx="16">
                  <c:v>6.8835089881313012</c:v>
                </c:pt>
                <c:pt idx="17">
                  <c:v>6.6729921760549518</c:v>
                </c:pt>
                <c:pt idx="18">
                  <c:v>7.9531954421538886</c:v>
                </c:pt>
                <c:pt idx="19">
                  <c:v>7.8452766383025834</c:v>
                </c:pt>
                <c:pt idx="20">
                  <c:v>7.8942960908571012</c:v>
                </c:pt>
                <c:pt idx="21">
                  <c:v>7.9904350370259225</c:v>
                </c:pt>
                <c:pt idx="22">
                  <c:v>7.549260098047573</c:v>
                </c:pt>
                <c:pt idx="23">
                  <c:v>7.2669236655181111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'13 JUN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JUN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3.5</c:v>
                </c:pt>
                <c:pt idx="7">
                  <c:v>10.6</c:v>
                </c:pt>
                <c:pt idx="8">
                  <c:v>11.5</c:v>
                </c:pt>
                <c:pt idx="9">
                  <c:v>15.1</c:v>
                </c:pt>
                <c:pt idx="10">
                  <c:v>17.600000000000001</c:v>
                </c:pt>
                <c:pt idx="11">
                  <c:v>19.8</c:v>
                </c:pt>
                <c:pt idx="12">
                  <c:v>14.3</c:v>
                </c:pt>
                <c:pt idx="13">
                  <c:v>10.1</c:v>
                </c:pt>
                <c:pt idx="14">
                  <c:v>10.199999999999999</c:v>
                </c:pt>
                <c:pt idx="15">
                  <c:v>7.6</c:v>
                </c:pt>
                <c:pt idx="16">
                  <c:v>2.7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'13 JUN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JUN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'13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6496"/>
        <c:axId val="4750304"/>
        <c:extLst xmlns:c16r2="http://schemas.microsoft.com/office/drawing/2015/06/chart"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'13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'13 JUN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'13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'13 JUN 23 '!$AJ$9:$AJ$32</c:f>
              <c:numCache>
                <c:formatCode>0.00</c:formatCode>
                <c:ptCount val="24"/>
                <c:pt idx="0">
                  <c:v>68.565666177945076</c:v>
                </c:pt>
                <c:pt idx="1">
                  <c:v>68.093987575924288</c:v>
                </c:pt>
                <c:pt idx="2">
                  <c:v>71.977150103021287</c:v>
                </c:pt>
                <c:pt idx="3">
                  <c:v>69.678391429789812</c:v>
                </c:pt>
                <c:pt idx="4">
                  <c:v>70.264145803679099</c:v>
                </c:pt>
                <c:pt idx="5">
                  <c:v>67.763644679107202</c:v>
                </c:pt>
                <c:pt idx="6">
                  <c:v>67.720194995737856</c:v>
                </c:pt>
                <c:pt idx="7">
                  <c:v>74.05974747100737</c:v>
                </c:pt>
                <c:pt idx="8">
                  <c:v>73.573117378371506</c:v>
                </c:pt>
                <c:pt idx="9">
                  <c:v>71.013149864509771</c:v>
                </c:pt>
                <c:pt idx="10">
                  <c:v>75.92887836593394</c:v>
                </c:pt>
                <c:pt idx="11">
                  <c:v>73.817031030224783</c:v>
                </c:pt>
                <c:pt idx="12">
                  <c:v>75.706087684178826</c:v>
                </c:pt>
                <c:pt idx="13">
                  <c:v>66.759502853052439</c:v>
                </c:pt>
                <c:pt idx="14">
                  <c:v>64.43375530312079</c:v>
                </c:pt>
                <c:pt idx="15">
                  <c:v>70.784266302618477</c:v>
                </c:pt>
                <c:pt idx="16">
                  <c:v>73.700392560657065</c:v>
                </c:pt>
                <c:pt idx="17">
                  <c:v>76.957202034992676</c:v>
                </c:pt>
                <c:pt idx="18">
                  <c:v>90.887718962931828</c:v>
                </c:pt>
                <c:pt idx="19">
                  <c:v>87.647102540934611</c:v>
                </c:pt>
                <c:pt idx="20">
                  <c:v>82.254224875030644</c:v>
                </c:pt>
                <c:pt idx="21">
                  <c:v>87.840456614295093</c:v>
                </c:pt>
                <c:pt idx="22">
                  <c:v>82.501635414800035</c:v>
                </c:pt>
                <c:pt idx="23">
                  <c:v>80.538304325131222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'13 JUN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'13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'13 JUN 23 '!$AL$9:$AL$32</c:f>
              <c:numCache>
                <c:formatCode>0.00</c:formatCode>
                <c:ptCount val="24"/>
                <c:pt idx="0">
                  <c:v>97.326141883035703</c:v>
                </c:pt>
                <c:pt idx="1">
                  <c:v>95.74875921002004</c:v>
                </c:pt>
                <c:pt idx="2">
                  <c:v>91.201816263016298</c:v>
                </c:pt>
                <c:pt idx="3">
                  <c:v>89.460172304739075</c:v>
                </c:pt>
                <c:pt idx="4">
                  <c:v>87.267876847004459</c:v>
                </c:pt>
                <c:pt idx="5">
                  <c:v>86.016575352245454</c:v>
                </c:pt>
                <c:pt idx="6">
                  <c:v>73.717555438164794</c:v>
                </c:pt>
                <c:pt idx="7">
                  <c:v>80.538173142059776</c:v>
                </c:pt>
                <c:pt idx="8">
                  <c:v>90.50050955283092</c:v>
                </c:pt>
                <c:pt idx="9">
                  <c:v>84.566011438543185</c:v>
                </c:pt>
                <c:pt idx="10">
                  <c:v>90.155329813152818</c:v>
                </c:pt>
                <c:pt idx="11">
                  <c:v>74.989645325236168</c:v>
                </c:pt>
                <c:pt idx="12">
                  <c:v>85.74127757019744</c:v>
                </c:pt>
                <c:pt idx="13">
                  <c:v>75.659488404726275</c:v>
                </c:pt>
                <c:pt idx="14">
                  <c:v>78.389276290610567</c:v>
                </c:pt>
                <c:pt idx="15">
                  <c:v>89.681858311166536</c:v>
                </c:pt>
                <c:pt idx="16">
                  <c:v>97.136098451211652</c:v>
                </c:pt>
                <c:pt idx="17">
                  <c:v>88.549805788952369</c:v>
                </c:pt>
                <c:pt idx="18">
                  <c:v>107.02908559491429</c:v>
                </c:pt>
                <c:pt idx="19">
                  <c:v>107.53762082076281</c:v>
                </c:pt>
                <c:pt idx="20">
                  <c:v>114.17147903411225</c:v>
                </c:pt>
                <c:pt idx="21">
                  <c:v>111.01910834867898</c:v>
                </c:pt>
                <c:pt idx="22">
                  <c:v>105.18910448715242</c:v>
                </c:pt>
                <c:pt idx="23">
                  <c:v>100.00477200935069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5952"/>
        <c:axId val="4759552"/>
      </c:lineChart>
      <c:catAx>
        <c:axId val="4746496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0304"/>
        <c:crosses val="autoZero"/>
        <c:auto val="1"/>
        <c:lblAlgn val="ctr"/>
        <c:lblOffset val="100"/>
        <c:noMultiLvlLbl val="0"/>
      </c:catAx>
      <c:valAx>
        <c:axId val="475030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46496"/>
        <c:crosses val="autoZero"/>
        <c:crossBetween val="midCat"/>
      </c:valAx>
      <c:valAx>
        <c:axId val="4759552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45952"/>
        <c:crosses val="max"/>
        <c:crossBetween val="between"/>
      </c:valAx>
      <c:catAx>
        <c:axId val="4745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59552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oitation "/>
      <sheetName val="calcul des pertes et charges"/>
      <sheetName val="conso Aux"/>
    </sheetNames>
    <sheetDataSet>
      <sheetData sheetId="0">
        <row r="78"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3918">
          <cell r="AV3918">
            <v>0.13518709677419299</v>
          </cell>
          <cell r="AW3918">
            <v>0.43407836021505403</v>
          </cell>
        </row>
        <row r="3919">
          <cell r="AV3919">
            <v>0.13518709677419299</v>
          </cell>
          <cell r="AW3919">
            <v>0.43407836021505403</v>
          </cell>
        </row>
        <row r="3920">
          <cell r="AV3920">
            <v>0.13518709677419299</v>
          </cell>
          <cell r="AW3920">
            <v>0.43407836021505403</v>
          </cell>
        </row>
        <row r="3921">
          <cell r="AV3921">
            <v>0.13518709677419299</v>
          </cell>
          <cell r="AW3921">
            <v>0.43407836021505403</v>
          </cell>
        </row>
        <row r="3922">
          <cell r="AV3922">
            <v>0.13518709677419299</v>
          </cell>
          <cell r="AW3922">
            <v>0.43407836021505403</v>
          </cell>
        </row>
        <row r="3923">
          <cell r="AV3923">
            <v>0.13518709677419299</v>
          </cell>
          <cell r="AW3923">
            <v>0.43407836021505403</v>
          </cell>
        </row>
        <row r="3924">
          <cell r="AV3924">
            <v>0.13518709677419299</v>
          </cell>
          <cell r="AW3924">
            <v>0.43407836021505403</v>
          </cell>
        </row>
        <row r="3925">
          <cell r="AV3925">
            <v>0.13518709677419299</v>
          </cell>
          <cell r="AW3925">
            <v>0.43407836021505403</v>
          </cell>
        </row>
        <row r="3926">
          <cell r="AV3926">
            <v>0.13518709677419299</v>
          </cell>
          <cell r="AW3926">
            <v>0.43407836021505403</v>
          </cell>
        </row>
        <row r="3927">
          <cell r="AV3927">
            <v>0.13518709677419299</v>
          </cell>
          <cell r="AW3927">
            <v>0.43407836021505403</v>
          </cell>
        </row>
        <row r="3928">
          <cell r="AV3928">
            <v>0.13518709677419299</v>
          </cell>
          <cell r="AW3928">
            <v>0.43407836021505403</v>
          </cell>
        </row>
        <row r="3929">
          <cell r="AV3929">
            <v>0.13518709677419299</v>
          </cell>
          <cell r="AW3929">
            <v>0.43407836021505403</v>
          </cell>
        </row>
        <row r="3930">
          <cell r="AV3930">
            <v>0.13518709677419299</v>
          </cell>
          <cell r="AW3930">
            <v>0.43407836021505403</v>
          </cell>
        </row>
        <row r="3931">
          <cell r="AV3931">
            <v>0.13518709677419299</v>
          </cell>
          <cell r="AW3931">
            <v>0.43407836021505403</v>
          </cell>
        </row>
        <row r="3932">
          <cell r="AV3932">
            <v>0.13518709677419299</v>
          </cell>
          <cell r="AW3932">
            <v>0.43407836021505403</v>
          </cell>
        </row>
        <row r="3933">
          <cell r="AV3933">
            <v>0.13518709677419299</v>
          </cell>
          <cell r="AW3933">
            <v>0.43407836021505403</v>
          </cell>
        </row>
        <row r="3934">
          <cell r="AV3934">
            <v>0.13518709677419299</v>
          </cell>
          <cell r="AW3934">
            <v>0.43407836021505403</v>
          </cell>
        </row>
        <row r="3935">
          <cell r="AV3935">
            <v>0.13518709677419299</v>
          </cell>
          <cell r="AW3935">
            <v>0.43407836021505403</v>
          </cell>
        </row>
        <row r="3936">
          <cell r="AV3936">
            <v>0.13518709677419299</v>
          </cell>
          <cell r="AW3936">
            <v>0.43407836021505403</v>
          </cell>
        </row>
        <row r="3937">
          <cell r="AV3937">
            <v>0.13518709677419299</v>
          </cell>
          <cell r="AW3937">
            <v>0.43407836021505403</v>
          </cell>
        </row>
        <row r="3938">
          <cell r="AV3938">
            <v>0.13518709677419299</v>
          </cell>
          <cell r="AW3938">
            <v>0.43407836021505403</v>
          </cell>
        </row>
        <row r="3939">
          <cell r="AV3939">
            <v>0.13518709677419299</v>
          </cell>
          <cell r="AW3939">
            <v>0.43407836021505403</v>
          </cell>
        </row>
        <row r="3940">
          <cell r="AV3940">
            <v>0.13518709677419299</v>
          </cell>
          <cell r="AW3940">
            <v>0.43407836021505403</v>
          </cell>
        </row>
        <row r="3941">
          <cell r="AV3941">
            <v>0.13518709677419299</v>
          </cell>
          <cell r="AW3941">
            <v>0.43407836021505403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B82"/>
  <sheetViews>
    <sheetView tabSelected="1" view="pageBreakPreview" topLeftCell="A43" zoomScale="85" zoomScaleNormal="85" zoomScaleSheetLayoutView="85" workbookViewId="0">
      <selection activeCell="D50" sqref="D50"/>
    </sheetView>
  </sheetViews>
  <sheetFormatPr baseColWidth="10" defaultRowHeight="14.5" x14ac:dyDescent="0.35"/>
  <cols>
    <col min="1" max="1" width="9.1796875" customWidth="1"/>
    <col min="2" max="2" width="6.1796875" customWidth="1"/>
    <col min="3" max="3" width="5.7265625" customWidth="1"/>
    <col min="4" max="4" width="7.26953125" customWidth="1"/>
    <col min="5" max="5" width="8" customWidth="1"/>
    <col min="6" max="6" width="6.54296875" customWidth="1"/>
    <col min="7" max="7" width="7.7265625" customWidth="1"/>
    <col min="8" max="8" width="6.81640625" customWidth="1"/>
    <col min="9" max="9" width="7.81640625" customWidth="1"/>
    <col min="10" max="14" width="5.7265625" customWidth="1"/>
    <col min="15" max="15" width="5.81640625" customWidth="1"/>
    <col min="16" max="16" width="6" customWidth="1"/>
    <col min="17" max="23" width="5.7265625" customWidth="1"/>
    <col min="24" max="24" width="5.54296875" customWidth="1"/>
    <col min="25" max="25" width="6.7265625" customWidth="1"/>
    <col min="26" max="28" width="5.7265625" customWidth="1"/>
    <col min="29" max="29" width="6.81640625" customWidth="1"/>
    <col min="30" max="30" width="5.7265625" customWidth="1"/>
    <col min="31" max="31" width="6.81640625" customWidth="1"/>
    <col min="32" max="33" width="5.7265625" customWidth="1"/>
    <col min="34" max="34" width="6.453125" customWidth="1"/>
    <col min="35" max="35" width="7.1796875" customWidth="1"/>
    <col min="36" max="36" width="6.7265625" customWidth="1"/>
    <col min="37" max="37" width="7.1796875" customWidth="1"/>
    <col min="38" max="39" width="8.453125" customWidth="1"/>
    <col min="40" max="40" width="5.7265625" customWidth="1"/>
    <col min="41" max="41" width="6.7265625" customWidth="1"/>
    <col min="42" max="42" width="8.81640625" customWidth="1"/>
    <col min="43" max="48" width="5.7265625" customWidth="1"/>
    <col min="49" max="49" width="5.81640625" customWidth="1"/>
    <col min="50" max="50" width="5.7265625" customWidth="1"/>
    <col min="51" max="51" width="4.81640625" customWidth="1"/>
  </cols>
  <sheetData>
    <row r="1" spans="1:54" ht="20" x14ac:dyDescent="0.35">
      <c r="A1" s="28" t="s">
        <v>59</v>
      </c>
      <c r="B1" s="28"/>
      <c r="C1" s="28"/>
      <c r="D1" s="28"/>
      <c r="H1" s="179" t="s">
        <v>100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" x14ac:dyDescent="0.35">
      <c r="A2" s="180">
        <v>45090</v>
      </c>
      <c r="B2" s="180"/>
      <c r="C2" s="180"/>
      <c r="D2" s="180"/>
      <c r="E2" s="180"/>
      <c r="F2" s="180"/>
      <c r="G2" s="180"/>
    </row>
    <row r="3" spans="1:54" ht="21.5" thickBot="1" x14ac:dyDescent="0.5500000000000000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3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88</v>
      </c>
      <c r="AG4" s="208"/>
      <c r="AH4" s="208"/>
      <c r="AI4" s="208"/>
      <c r="AJ4" s="186" t="s">
        <v>101</v>
      </c>
      <c r="AK4" s="187"/>
      <c r="AL4" s="186" t="s">
        <v>102</v>
      </c>
      <c r="AM4" s="187"/>
      <c r="AN4" s="174" t="s">
        <v>68</v>
      </c>
      <c r="AO4" s="175"/>
      <c r="AP4" s="175"/>
      <c r="AQ4" s="175"/>
      <c r="AR4" s="175"/>
      <c r="AS4" s="176"/>
    </row>
    <row r="5" spans="1:54" ht="15.75" customHeight="1" thickBot="1" x14ac:dyDescent="0.4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4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73</v>
      </c>
      <c r="K6" s="201"/>
      <c r="L6" s="199"/>
      <c r="M6" s="199"/>
      <c r="N6" s="199"/>
      <c r="O6" s="199"/>
      <c r="P6" s="200"/>
      <c r="Q6" s="202"/>
      <c r="R6" s="192" t="s">
        <v>89</v>
      </c>
      <c r="S6" s="193"/>
      <c r="T6" s="193"/>
      <c r="U6" s="193"/>
      <c r="V6" s="193"/>
      <c r="W6" s="193"/>
      <c r="X6" s="193"/>
      <c r="Y6" s="193"/>
      <c r="Z6" s="192" t="s">
        <v>90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4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87</v>
      </c>
      <c r="Y7" s="159"/>
      <c r="Z7" s="143" t="s">
        <v>3</v>
      </c>
      <c r="AA7" s="157"/>
      <c r="AB7" s="157"/>
      <c r="AC7" s="144"/>
      <c r="AD7" s="149" t="s">
        <v>87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21.5" thickTop="1" x14ac:dyDescent="0.3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5" x14ac:dyDescent="0.35">
      <c r="A9" s="25">
        <v>1</v>
      </c>
      <c r="B9" s="74">
        <v>93.9</v>
      </c>
      <c r="C9" s="51">
        <f t="shared" ref="C9:C32" si="0">AK9-AE9</f>
        <v>51.257736460007237</v>
      </c>
      <c r="D9" s="52">
        <f t="shared" ref="D9:D32" si="1">AM9-Y9</f>
        <v>53.164304013767392</v>
      </c>
      <c r="E9" s="59">
        <f t="shared" ref="E9:E32" si="2">(AG9+AI9)-Q9</f>
        <v>-10.522040473774585</v>
      </c>
      <c r="F9" s="76">
        <v>172.58</v>
      </c>
      <c r="G9" s="52">
        <f t="shared" ref="G9:G32" si="3">AJ9-AD9</f>
        <v>68.565666177945076</v>
      </c>
      <c r="H9" s="52">
        <f t="shared" ref="H9:H32" si="4">AL9-X9</f>
        <v>97.326141883035703</v>
      </c>
      <c r="I9" s="53">
        <f t="shared" ref="I9:I32" si="5">(AH9+AF9)-P9</f>
        <v>6.6881919390192239</v>
      </c>
      <c r="J9" s="58">
        <v>0</v>
      </c>
      <c r="K9" s="84">
        <v>18.55</v>
      </c>
      <c r="L9" s="67">
        <f>'[1]Exploitation '!I78</f>
        <v>0</v>
      </c>
      <c r="M9" s="67">
        <f>'[1]Exploitation '!J78</f>
        <v>0</v>
      </c>
      <c r="N9" s="67">
        <f>'[1]Exploitation '!K78</f>
        <v>0</v>
      </c>
      <c r="O9" s="67">
        <f>'[1]Exploitation '!L78</f>
        <v>0</v>
      </c>
      <c r="P9" s="72">
        <f>J9+L9+N9</f>
        <v>0</v>
      </c>
      <c r="Q9" s="82">
        <f>K9+M9+O9</f>
        <v>18.55</v>
      </c>
      <c r="R9" s="90">
        <v>0</v>
      </c>
      <c r="S9" s="84">
        <v>0</v>
      </c>
      <c r="T9" s="84">
        <v>0</v>
      </c>
      <c r="U9" s="84">
        <v>88.21</v>
      </c>
      <c r="V9" s="84">
        <v>0</v>
      </c>
      <c r="W9" s="84">
        <v>0</v>
      </c>
      <c r="X9" s="93">
        <f>R9+T9+V9</f>
        <v>0</v>
      </c>
      <c r="Y9" s="94">
        <f>S9+U9+W9</f>
        <v>88.21</v>
      </c>
      <c r="Z9" s="90">
        <v>0</v>
      </c>
      <c r="AA9" s="84">
        <v>0</v>
      </c>
      <c r="AB9" s="84">
        <v>0</v>
      </c>
      <c r="AC9" s="84">
        <v>70.959999999999994</v>
      </c>
      <c r="AD9" s="95">
        <f>Z9+AB9</f>
        <v>0</v>
      </c>
      <c r="AE9" s="52">
        <f>AA9+AC9</f>
        <v>70.959999999999994</v>
      </c>
      <c r="AF9" s="115">
        <f>'[1]Exploitation '!AV3918</f>
        <v>0.13518709677419299</v>
      </c>
      <c r="AG9" s="116">
        <f>'[1]Exploitation '!AW3918</f>
        <v>0.43407836021505403</v>
      </c>
      <c r="AH9" s="54">
        <f t="shared" ref="AH9:AH32" si="6">(F9+P9+X9+AD9)-(AJ9+AL9+AF9)</f>
        <v>6.5530048422450307</v>
      </c>
      <c r="AI9" s="63">
        <f t="shared" ref="AI9:AI32" si="7">(B9+Q9+Y9+AE9)-(AM9+AK9+AG9)</f>
        <v>7.5938811660103624</v>
      </c>
      <c r="AJ9" s="64">
        <v>68.565666177945076</v>
      </c>
      <c r="AK9" s="61">
        <v>122.21773646000723</v>
      </c>
      <c r="AL9" s="66">
        <v>97.326141883035703</v>
      </c>
      <c r="AM9" s="61">
        <v>141.37430401376739</v>
      </c>
      <c r="AS9" s="120"/>
      <c r="BA9" s="42"/>
      <c r="BB9" s="42"/>
    </row>
    <row r="10" spans="1:54" ht="15.5" x14ac:dyDescent="0.35">
      <c r="A10" s="25">
        <v>2</v>
      </c>
      <c r="B10" s="69">
        <v>76.569999999999993</v>
      </c>
      <c r="C10" s="51">
        <f t="shared" si="0"/>
        <v>45.364136376837763</v>
      </c>
      <c r="D10" s="52">
        <f t="shared" si="1"/>
        <v>42.168582482775051</v>
      </c>
      <c r="E10" s="59">
        <f t="shared" si="2"/>
        <v>-10.962718859612838</v>
      </c>
      <c r="F10" s="68">
        <v>170.45</v>
      </c>
      <c r="G10" s="52">
        <f t="shared" si="3"/>
        <v>68.093987575924288</v>
      </c>
      <c r="H10" s="52">
        <f t="shared" si="4"/>
        <v>95.74875921002004</v>
      </c>
      <c r="I10" s="53">
        <f t="shared" si="5"/>
        <v>6.607253214055679</v>
      </c>
      <c r="J10" s="58">
        <v>0</v>
      </c>
      <c r="K10" s="81">
        <v>18.55</v>
      </c>
      <c r="L10" s="67">
        <f>'[1]Exploitation '!I79</f>
        <v>0</v>
      </c>
      <c r="M10" s="67">
        <f>'[1]Exploitation '!J79</f>
        <v>0</v>
      </c>
      <c r="N10" s="67">
        <f>'[1]Exploitation '!K79</f>
        <v>0</v>
      </c>
      <c r="O10" s="67">
        <f>'[1]Exploitation '!L79</f>
        <v>0</v>
      </c>
      <c r="P10" s="72">
        <f t="shared" ref="P10:P32" si="8">J10+L10+N10</f>
        <v>0</v>
      </c>
      <c r="Q10" s="82">
        <f t="shared" ref="Q10:Q32" si="9">K10+M10+O10</f>
        <v>18.55</v>
      </c>
      <c r="R10" s="90">
        <v>0</v>
      </c>
      <c r="S10" s="84">
        <v>0</v>
      </c>
      <c r="T10" s="84">
        <v>0</v>
      </c>
      <c r="U10" s="84">
        <v>88.45</v>
      </c>
      <c r="V10" s="84">
        <v>0</v>
      </c>
      <c r="W10" s="84">
        <v>0</v>
      </c>
      <c r="X10" s="93">
        <f t="shared" ref="X10:X32" si="10">R10+T10+V10</f>
        <v>0</v>
      </c>
      <c r="Y10" s="94">
        <f t="shared" ref="Y10:Y32" si="11">S10+U10+W10</f>
        <v>88.45</v>
      </c>
      <c r="Z10" s="90">
        <v>0</v>
      </c>
      <c r="AA10" s="84">
        <v>0</v>
      </c>
      <c r="AB10" s="84">
        <v>0</v>
      </c>
      <c r="AC10" s="84">
        <v>72.31</v>
      </c>
      <c r="AD10" s="95">
        <f t="shared" ref="AD10:AD32" si="12">Z10+AB10</f>
        <v>0</v>
      </c>
      <c r="AE10" s="52">
        <f t="shared" ref="AE10:AE32" si="13">AA10+AC10</f>
        <v>72.31</v>
      </c>
      <c r="AF10" s="117">
        <f>'[1]Exploitation '!AV3919</f>
        <v>0.13518709677419299</v>
      </c>
      <c r="AG10" s="116">
        <f>'[1]Exploitation '!AW3919</f>
        <v>0.43407836021505403</v>
      </c>
      <c r="AH10" s="54">
        <f t="shared" si="6"/>
        <v>6.4720661172814857</v>
      </c>
      <c r="AI10" s="63">
        <f t="shared" si="7"/>
        <v>7.1532027801721085</v>
      </c>
      <c r="AJ10" s="64">
        <v>68.093987575924288</v>
      </c>
      <c r="AK10" s="61">
        <v>117.67413637683777</v>
      </c>
      <c r="AL10" s="66">
        <v>95.74875921002004</v>
      </c>
      <c r="AM10" s="61">
        <v>130.61858248277505</v>
      </c>
      <c r="AS10" s="120"/>
      <c r="BA10" s="42"/>
      <c r="BB10" s="42"/>
    </row>
    <row r="11" spans="1:54" ht="15" customHeight="1" x14ac:dyDescent="0.35">
      <c r="A11" s="25">
        <v>3</v>
      </c>
      <c r="B11" s="69">
        <v>65.400000000000006</v>
      </c>
      <c r="C11" s="51">
        <f t="shared" si="0"/>
        <v>39.923679105864537</v>
      </c>
      <c r="D11" s="52">
        <f t="shared" si="1"/>
        <v>36.719570481852188</v>
      </c>
      <c r="E11" s="59">
        <f t="shared" si="2"/>
        <v>-11.243249587716722</v>
      </c>
      <c r="F11" s="68">
        <v>169.76</v>
      </c>
      <c r="G11" s="52">
        <f t="shared" si="3"/>
        <v>71.977150103021287</v>
      </c>
      <c r="H11" s="52">
        <f t="shared" si="4"/>
        <v>91.201816263016298</v>
      </c>
      <c r="I11" s="53">
        <f t="shared" si="5"/>
        <v>6.5810336339624245</v>
      </c>
      <c r="J11" s="58">
        <v>0</v>
      </c>
      <c r="K11" s="81">
        <v>18.55</v>
      </c>
      <c r="L11" s="67">
        <f>'[1]Exploitation '!I80</f>
        <v>0</v>
      </c>
      <c r="M11" s="67">
        <f>'[1]Exploitation '!J80</f>
        <v>0</v>
      </c>
      <c r="N11" s="67">
        <f>'[1]Exploitation '!K80</f>
        <v>0</v>
      </c>
      <c r="O11" s="67">
        <f>'[1]Exploitation '!L80</f>
        <v>0</v>
      </c>
      <c r="P11" s="72">
        <f t="shared" si="8"/>
        <v>0</v>
      </c>
      <c r="Q11" s="82">
        <f t="shared" si="9"/>
        <v>18.55</v>
      </c>
      <c r="R11" s="90">
        <v>0</v>
      </c>
      <c r="S11" s="84">
        <v>0</v>
      </c>
      <c r="T11" s="84">
        <v>0</v>
      </c>
      <c r="U11" s="84">
        <v>89.97</v>
      </c>
      <c r="V11" s="84">
        <v>0</v>
      </c>
      <c r="W11" s="84">
        <v>0</v>
      </c>
      <c r="X11" s="93">
        <f t="shared" si="10"/>
        <v>0</v>
      </c>
      <c r="Y11" s="94">
        <f t="shared" si="11"/>
        <v>89.97</v>
      </c>
      <c r="Z11" s="90">
        <v>0</v>
      </c>
      <c r="AA11" s="84">
        <v>0</v>
      </c>
      <c r="AB11" s="84">
        <v>0</v>
      </c>
      <c r="AC11" s="84">
        <v>71.94</v>
      </c>
      <c r="AD11" s="95">
        <f t="shared" si="12"/>
        <v>0</v>
      </c>
      <c r="AE11" s="52">
        <f t="shared" si="13"/>
        <v>71.94</v>
      </c>
      <c r="AF11" s="117">
        <f>'[1]Exploitation '!AV3920</f>
        <v>0.13518709677419299</v>
      </c>
      <c r="AG11" s="116">
        <f>'[1]Exploitation '!AW3920</f>
        <v>0.43407836021505403</v>
      </c>
      <c r="AH11" s="54">
        <f t="shared" si="6"/>
        <v>6.4458465371882312</v>
      </c>
      <c r="AI11" s="63">
        <f t="shared" si="7"/>
        <v>6.872672052068225</v>
      </c>
      <c r="AJ11" s="64">
        <v>71.977150103021287</v>
      </c>
      <c r="AK11" s="61">
        <v>111.86367910586453</v>
      </c>
      <c r="AL11" s="66">
        <v>91.201816263016298</v>
      </c>
      <c r="AM11" s="61">
        <v>126.68957048185219</v>
      </c>
      <c r="AS11" s="120"/>
      <c r="BA11" s="42"/>
      <c r="BB11" s="42"/>
    </row>
    <row r="12" spans="1:54" ht="15" customHeight="1" x14ac:dyDescent="0.35">
      <c r="A12" s="25">
        <v>4</v>
      </c>
      <c r="B12" s="69">
        <v>63.419999999999995</v>
      </c>
      <c r="C12" s="51">
        <f t="shared" si="0"/>
        <v>39.676071467205588</v>
      </c>
      <c r="D12" s="52">
        <f t="shared" si="1"/>
        <v>35.00649601657058</v>
      </c>
      <c r="E12" s="59">
        <f t="shared" si="2"/>
        <v>-11.26256748377617</v>
      </c>
      <c r="F12" s="68">
        <v>165.56</v>
      </c>
      <c r="G12" s="52">
        <f t="shared" si="3"/>
        <v>69.678391429789812</v>
      </c>
      <c r="H12" s="52">
        <f t="shared" si="4"/>
        <v>89.460172304739075</v>
      </c>
      <c r="I12" s="53">
        <f t="shared" si="5"/>
        <v>6.4214362654711339</v>
      </c>
      <c r="J12" s="58">
        <v>0</v>
      </c>
      <c r="K12" s="81">
        <v>18.55</v>
      </c>
      <c r="L12" s="67">
        <f>'[1]Exploitation '!I81</f>
        <v>0</v>
      </c>
      <c r="M12" s="67">
        <f>'[1]Exploitation '!J81</f>
        <v>0</v>
      </c>
      <c r="N12" s="67">
        <f>'[1]Exploitation '!K81</f>
        <v>0</v>
      </c>
      <c r="O12" s="67">
        <f>'[1]Exploitation '!L81</f>
        <v>0</v>
      </c>
      <c r="P12" s="72">
        <f t="shared" si="8"/>
        <v>0</v>
      </c>
      <c r="Q12" s="82">
        <f t="shared" si="9"/>
        <v>18.55</v>
      </c>
      <c r="R12" s="90">
        <v>0</v>
      </c>
      <c r="S12" s="84">
        <v>0</v>
      </c>
      <c r="T12" s="84">
        <v>0</v>
      </c>
      <c r="U12" s="84">
        <v>90.13</v>
      </c>
      <c r="V12" s="84">
        <v>0</v>
      </c>
      <c r="W12" s="84">
        <v>0</v>
      </c>
      <c r="X12" s="93">
        <f t="shared" si="10"/>
        <v>0</v>
      </c>
      <c r="Y12" s="94">
        <f t="shared" si="11"/>
        <v>90.13</v>
      </c>
      <c r="Z12" s="90">
        <v>0</v>
      </c>
      <c r="AA12" s="84">
        <v>0</v>
      </c>
      <c r="AB12" s="84">
        <v>0</v>
      </c>
      <c r="AC12" s="84">
        <v>73.069999999999993</v>
      </c>
      <c r="AD12" s="95">
        <f t="shared" si="12"/>
        <v>0</v>
      </c>
      <c r="AE12" s="52">
        <f t="shared" si="13"/>
        <v>73.069999999999993</v>
      </c>
      <c r="AF12" s="117">
        <f>'[1]Exploitation '!AV3921</f>
        <v>0.13518709677419299</v>
      </c>
      <c r="AG12" s="116">
        <f>'[1]Exploitation '!AW3921</f>
        <v>0.43407836021505403</v>
      </c>
      <c r="AH12" s="54">
        <f t="shared" si="6"/>
        <v>6.2862491686969406</v>
      </c>
      <c r="AI12" s="63">
        <f t="shared" si="7"/>
        <v>6.853354156008777</v>
      </c>
      <c r="AJ12" s="64">
        <v>69.678391429789812</v>
      </c>
      <c r="AK12" s="61">
        <v>112.74607146720558</v>
      </c>
      <c r="AL12" s="66">
        <v>89.460172304739075</v>
      </c>
      <c r="AM12" s="61">
        <v>125.13649601657058</v>
      </c>
      <c r="AS12" s="120"/>
      <c r="BA12" s="42"/>
      <c r="BB12" s="42"/>
    </row>
    <row r="13" spans="1:54" ht="15.5" x14ac:dyDescent="0.35">
      <c r="A13" s="25">
        <v>5</v>
      </c>
      <c r="B13" s="69">
        <v>95.58</v>
      </c>
      <c r="C13" s="51">
        <f t="shared" si="0"/>
        <v>44.302384285003029</v>
      </c>
      <c r="D13" s="52">
        <f t="shared" si="1"/>
        <v>61.614872234857074</v>
      </c>
      <c r="E13" s="59">
        <f t="shared" si="2"/>
        <v>-10.337256519860066</v>
      </c>
      <c r="F13" s="68">
        <v>163.89</v>
      </c>
      <c r="G13" s="52">
        <f t="shared" si="3"/>
        <v>70.264145803679099</v>
      </c>
      <c r="H13" s="52">
        <f t="shared" si="4"/>
        <v>87.267876847004459</v>
      </c>
      <c r="I13" s="53">
        <f t="shared" si="5"/>
        <v>6.3579773493164327</v>
      </c>
      <c r="J13" s="58">
        <v>0</v>
      </c>
      <c r="K13" s="81">
        <v>18.55</v>
      </c>
      <c r="L13" s="67">
        <f>'[1]Exploitation '!I82</f>
        <v>0</v>
      </c>
      <c r="M13" s="67">
        <f>'[1]Exploitation '!J82</f>
        <v>0</v>
      </c>
      <c r="N13" s="67">
        <f>'[1]Exploitation '!K82</f>
        <v>0</v>
      </c>
      <c r="O13" s="67">
        <f>'[1]Exploitation '!L82</f>
        <v>0</v>
      </c>
      <c r="P13" s="72">
        <f t="shared" si="8"/>
        <v>0</v>
      </c>
      <c r="Q13" s="82">
        <f t="shared" si="9"/>
        <v>18.55</v>
      </c>
      <c r="R13" s="90">
        <v>0</v>
      </c>
      <c r="S13" s="84">
        <v>0</v>
      </c>
      <c r="T13" s="84">
        <v>0</v>
      </c>
      <c r="U13" s="84">
        <v>91.43</v>
      </c>
      <c r="V13" s="84">
        <v>0</v>
      </c>
      <c r="W13" s="84">
        <v>0</v>
      </c>
      <c r="X13" s="93">
        <f t="shared" si="10"/>
        <v>0</v>
      </c>
      <c r="Y13" s="94">
        <f t="shared" si="11"/>
        <v>91.43</v>
      </c>
      <c r="Z13" s="90">
        <v>0</v>
      </c>
      <c r="AA13" s="84">
        <v>0</v>
      </c>
      <c r="AB13" s="84">
        <v>0</v>
      </c>
      <c r="AC13" s="84">
        <v>72.66</v>
      </c>
      <c r="AD13" s="95">
        <f t="shared" si="12"/>
        <v>0</v>
      </c>
      <c r="AE13" s="52">
        <f t="shared" si="13"/>
        <v>72.66</v>
      </c>
      <c r="AF13" s="117">
        <f>'[1]Exploitation '!AV3922</f>
        <v>0.13518709677419299</v>
      </c>
      <c r="AG13" s="116">
        <f>'[1]Exploitation '!AW3922</f>
        <v>0.43407836021505403</v>
      </c>
      <c r="AH13" s="54">
        <f t="shared" si="6"/>
        <v>6.2227902525422394</v>
      </c>
      <c r="AI13" s="63">
        <f t="shared" si="7"/>
        <v>7.7786651199248809</v>
      </c>
      <c r="AJ13" s="64">
        <v>70.264145803679099</v>
      </c>
      <c r="AK13" s="61">
        <v>116.96238428500303</v>
      </c>
      <c r="AL13" s="66">
        <v>87.267876847004459</v>
      </c>
      <c r="AM13" s="61">
        <v>153.04487223485708</v>
      </c>
      <c r="AS13" s="120"/>
      <c r="BA13" s="42"/>
      <c r="BB13" s="42"/>
    </row>
    <row r="14" spans="1:54" ht="15.75" customHeight="1" x14ac:dyDescent="0.35">
      <c r="A14" s="25">
        <v>6</v>
      </c>
      <c r="B14" s="69">
        <v>58.43</v>
      </c>
      <c r="C14" s="51">
        <f t="shared" si="0"/>
        <v>40.390534572125048</v>
      </c>
      <c r="D14" s="52">
        <f t="shared" si="1"/>
        <v>29.396942400154558</v>
      </c>
      <c r="E14" s="59">
        <f t="shared" si="2"/>
        <v>-11.357476972279589</v>
      </c>
      <c r="F14" s="68">
        <v>159.25</v>
      </c>
      <c r="G14" s="52">
        <f t="shared" si="3"/>
        <v>67.263644679107202</v>
      </c>
      <c r="H14" s="52">
        <f t="shared" si="4"/>
        <v>85.776575352245459</v>
      </c>
      <c r="I14" s="53">
        <f t="shared" si="5"/>
        <v>6.209779968647358</v>
      </c>
      <c r="J14" s="58">
        <v>0</v>
      </c>
      <c r="K14" s="81">
        <v>18.55</v>
      </c>
      <c r="L14" s="67">
        <f>'[1]Exploitation '!I83</f>
        <v>0</v>
      </c>
      <c r="M14" s="67">
        <f>'[1]Exploitation '!J83</f>
        <v>0</v>
      </c>
      <c r="N14" s="67">
        <f>'[1]Exploitation '!K83</f>
        <v>0</v>
      </c>
      <c r="O14" s="67">
        <f>'[1]Exploitation '!L83</f>
        <v>0</v>
      </c>
      <c r="P14" s="72">
        <f t="shared" si="8"/>
        <v>0</v>
      </c>
      <c r="Q14" s="82">
        <f t="shared" si="9"/>
        <v>18.55</v>
      </c>
      <c r="R14" s="90">
        <v>0.24</v>
      </c>
      <c r="S14" s="84">
        <v>0</v>
      </c>
      <c r="T14" s="84">
        <v>0</v>
      </c>
      <c r="U14" s="84">
        <v>91.38</v>
      </c>
      <c r="V14" s="84">
        <v>0</v>
      </c>
      <c r="W14" s="84">
        <v>0</v>
      </c>
      <c r="X14" s="93">
        <f t="shared" si="10"/>
        <v>0.24</v>
      </c>
      <c r="Y14" s="94">
        <f t="shared" si="11"/>
        <v>91.38</v>
      </c>
      <c r="Z14" s="90">
        <v>0.5</v>
      </c>
      <c r="AA14" s="84">
        <v>0</v>
      </c>
      <c r="AB14" s="84">
        <v>0</v>
      </c>
      <c r="AC14" s="84">
        <v>73.42</v>
      </c>
      <c r="AD14" s="95">
        <f t="shared" si="12"/>
        <v>0.5</v>
      </c>
      <c r="AE14" s="52">
        <f t="shared" si="13"/>
        <v>73.42</v>
      </c>
      <c r="AF14" s="117">
        <f>'[1]Exploitation '!AV3923</f>
        <v>0.13518709677419299</v>
      </c>
      <c r="AG14" s="116">
        <f>'[1]Exploitation '!AW3923</f>
        <v>0.43407836021505403</v>
      </c>
      <c r="AH14" s="54">
        <f t="shared" si="6"/>
        <v>6.0745928718731648</v>
      </c>
      <c r="AI14" s="63">
        <f t="shared" si="7"/>
        <v>6.7584446675053584</v>
      </c>
      <c r="AJ14" s="64">
        <v>67.763644679107202</v>
      </c>
      <c r="AK14" s="61">
        <v>113.81053457212505</v>
      </c>
      <c r="AL14" s="66">
        <v>86.016575352245454</v>
      </c>
      <c r="AM14" s="61">
        <v>120.77694240015455</v>
      </c>
      <c r="AS14" s="120"/>
      <c r="BA14" s="42"/>
      <c r="BB14" s="42"/>
    </row>
    <row r="15" spans="1:54" ht="15.5" x14ac:dyDescent="0.35">
      <c r="A15" s="25">
        <v>7</v>
      </c>
      <c r="B15" s="69">
        <v>62.54</v>
      </c>
      <c r="C15" s="51">
        <f t="shared" si="0"/>
        <v>45.812791195336999</v>
      </c>
      <c r="D15" s="52">
        <f t="shared" si="1"/>
        <v>27.959819546027902</v>
      </c>
      <c r="E15" s="59">
        <f t="shared" si="2"/>
        <v>-11.23261074136494</v>
      </c>
      <c r="F15" s="68">
        <v>135.80000000000001</v>
      </c>
      <c r="G15" s="52">
        <f t="shared" si="3"/>
        <v>64.220194995737856</v>
      </c>
      <c r="H15" s="52">
        <f t="shared" si="4"/>
        <v>65.857555438164795</v>
      </c>
      <c r="I15" s="53">
        <f t="shared" si="5"/>
        <v>5.7222495660973935</v>
      </c>
      <c r="J15" s="58">
        <v>0</v>
      </c>
      <c r="K15" s="81">
        <v>18.55</v>
      </c>
      <c r="L15" s="67">
        <f>'[1]Exploitation '!I84</f>
        <v>0</v>
      </c>
      <c r="M15" s="67">
        <f>'[1]Exploitation '!J84</f>
        <v>0</v>
      </c>
      <c r="N15" s="67">
        <f>'[1]Exploitation '!K84</f>
        <v>0</v>
      </c>
      <c r="O15" s="67">
        <f>'[1]Exploitation '!L84</f>
        <v>0</v>
      </c>
      <c r="P15" s="72">
        <f t="shared" si="8"/>
        <v>0</v>
      </c>
      <c r="Q15" s="82">
        <f t="shared" si="9"/>
        <v>18.55</v>
      </c>
      <c r="R15" s="90">
        <v>7.86</v>
      </c>
      <c r="S15" s="84">
        <v>0</v>
      </c>
      <c r="T15" s="84">
        <v>0</v>
      </c>
      <c r="U15" s="84">
        <v>91.55</v>
      </c>
      <c r="V15" s="84">
        <v>0</v>
      </c>
      <c r="W15" s="84">
        <v>0</v>
      </c>
      <c r="X15" s="93">
        <f t="shared" si="10"/>
        <v>7.86</v>
      </c>
      <c r="Y15" s="94">
        <f t="shared" si="11"/>
        <v>91.55</v>
      </c>
      <c r="Z15" s="90">
        <v>3.5</v>
      </c>
      <c r="AA15" s="84">
        <v>0</v>
      </c>
      <c r="AB15" s="84">
        <v>0</v>
      </c>
      <c r="AC15" s="84">
        <v>73.599999999999994</v>
      </c>
      <c r="AD15" s="95">
        <f t="shared" si="12"/>
        <v>3.5</v>
      </c>
      <c r="AE15" s="52">
        <f t="shared" si="13"/>
        <v>73.599999999999994</v>
      </c>
      <c r="AF15" s="117">
        <f>'[1]Exploitation '!AV3924</f>
        <v>0.13518709677419299</v>
      </c>
      <c r="AG15" s="116">
        <f>'[1]Exploitation '!AW3924</f>
        <v>0.43407836021505403</v>
      </c>
      <c r="AH15" s="54">
        <f t="shared" si="6"/>
        <v>5.5870624693232003</v>
      </c>
      <c r="AI15" s="63">
        <f t="shared" si="7"/>
        <v>6.8833108984200067</v>
      </c>
      <c r="AJ15" s="64">
        <v>67.720194995737856</v>
      </c>
      <c r="AK15" s="61">
        <v>119.41279119533699</v>
      </c>
      <c r="AL15" s="66">
        <v>73.717555438164794</v>
      </c>
      <c r="AM15" s="61">
        <v>119.5098195460279</v>
      </c>
      <c r="AS15" s="120"/>
      <c r="BA15" s="42"/>
      <c r="BB15" s="42"/>
    </row>
    <row r="16" spans="1:54" ht="15.5" x14ac:dyDescent="0.35">
      <c r="A16" s="25">
        <v>8</v>
      </c>
      <c r="B16" s="69">
        <v>121.27</v>
      </c>
      <c r="C16" s="51">
        <f t="shared" si="0"/>
        <v>63.460408041928957</v>
      </c>
      <c r="D16" s="52">
        <f t="shared" si="1"/>
        <v>49.425782667668528</v>
      </c>
      <c r="E16" s="59">
        <f t="shared" si="2"/>
        <v>8.3838092904025103</v>
      </c>
      <c r="F16" s="68">
        <v>124.93</v>
      </c>
      <c r="G16" s="52">
        <f t="shared" si="3"/>
        <v>63.459747471007368</v>
      </c>
      <c r="H16" s="52">
        <f t="shared" si="4"/>
        <v>55.228173142059774</v>
      </c>
      <c r="I16" s="53">
        <f t="shared" si="5"/>
        <v>6.2420793869328621</v>
      </c>
      <c r="J16" s="58">
        <v>0</v>
      </c>
      <c r="K16" s="81">
        <v>0</v>
      </c>
      <c r="L16" s="67">
        <f>'[1]Exploitation '!I85</f>
        <v>0</v>
      </c>
      <c r="M16" s="67">
        <f>'[1]Exploitation '!J85</f>
        <v>0</v>
      </c>
      <c r="N16" s="67">
        <f>'[1]Exploitation '!K85</f>
        <v>0</v>
      </c>
      <c r="O16" s="67">
        <f>'[1]Exploitation '!L85</f>
        <v>0</v>
      </c>
      <c r="P16" s="72">
        <f t="shared" si="8"/>
        <v>0</v>
      </c>
      <c r="Q16" s="82">
        <f t="shared" si="9"/>
        <v>0</v>
      </c>
      <c r="R16" s="90">
        <v>25.31</v>
      </c>
      <c r="S16" s="84">
        <v>0</v>
      </c>
      <c r="T16" s="84">
        <v>0</v>
      </c>
      <c r="U16" s="84">
        <v>89.94</v>
      </c>
      <c r="V16" s="84">
        <v>0</v>
      </c>
      <c r="W16" s="84">
        <v>0</v>
      </c>
      <c r="X16" s="93">
        <f t="shared" si="10"/>
        <v>25.31</v>
      </c>
      <c r="Y16" s="94">
        <f t="shared" si="11"/>
        <v>89.94</v>
      </c>
      <c r="Z16" s="90">
        <v>10.6</v>
      </c>
      <c r="AA16" s="84">
        <v>0</v>
      </c>
      <c r="AB16" s="84">
        <v>0</v>
      </c>
      <c r="AC16" s="84">
        <v>73.12</v>
      </c>
      <c r="AD16" s="95">
        <f t="shared" si="12"/>
        <v>10.6</v>
      </c>
      <c r="AE16" s="52">
        <f t="shared" si="13"/>
        <v>73.12</v>
      </c>
      <c r="AF16" s="117">
        <f>'[1]Exploitation '!AV3925</f>
        <v>0.13518709677419299</v>
      </c>
      <c r="AG16" s="116">
        <f>'[1]Exploitation '!AW3925</f>
        <v>0.43407836021505403</v>
      </c>
      <c r="AH16" s="54">
        <f t="shared" si="6"/>
        <v>6.1068922901586689</v>
      </c>
      <c r="AI16" s="63">
        <f t="shared" si="7"/>
        <v>7.9497309301874566</v>
      </c>
      <c r="AJ16" s="64">
        <v>74.05974747100737</v>
      </c>
      <c r="AK16" s="61">
        <v>136.58040804192896</v>
      </c>
      <c r="AL16" s="66">
        <v>80.538173142059776</v>
      </c>
      <c r="AM16" s="61">
        <v>139.36578266766853</v>
      </c>
      <c r="AS16" s="120"/>
      <c r="BA16" s="42"/>
      <c r="BB16" s="42"/>
    </row>
    <row r="17" spans="1:54" ht="15.5" x14ac:dyDescent="0.35">
      <c r="A17" s="25">
        <v>9</v>
      </c>
      <c r="B17" s="69">
        <v>139.04000000000002</v>
      </c>
      <c r="C17" s="51">
        <f t="shared" si="0"/>
        <v>70.241545151268625</v>
      </c>
      <c r="D17" s="52">
        <f t="shared" si="1"/>
        <v>59.933362390626456</v>
      </c>
      <c r="E17" s="59">
        <f t="shared" si="2"/>
        <v>8.8650924581049395</v>
      </c>
      <c r="F17" s="68">
        <v>126.78</v>
      </c>
      <c r="G17" s="52">
        <f t="shared" si="3"/>
        <v>62.073117378371506</v>
      </c>
      <c r="H17" s="52">
        <f t="shared" si="4"/>
        <v>58.090509552830923</v>
      </c>
      <c r="I17" s="53">
        <f t="shared" si="5"/>
        <v>6.6163730687975759</v>
      </c>
      <c r="J17" s="58">
        <v>0</v>
      </c>
      <c r="K17" s="81">
        <v>0</v>
      </c>
      <c r="L17" s="67">
        <f>'[1]Exploitation '!I86</f>
        <v>0</v>
      </c>
      <c r="M17" s="67">
        <f>'[1]Exploitation '!J86</f>
        <v>0</v>
      </c>
      <c r="N17" s="67">
        <f>'[1]Exploitation '!K86</f>
        <v>0</v>
      </c>
      <c r="O17" s="67">
        <f>'[1]Exploitation '!L86</f>
        <v>0</v>
      </c>
      <c r="P17" s="72">
        <f t="shared" si="8"/>
        <v>0</v>
      </c>
      <c r="Q17" s="82">
        <f t="shared" si="9"/>
        <v>0</v>
      </c>
      <c r="R17" s="90">
        <v>32.409999999999997</v>
      </c>
      <c r="S17" s="84">
        <v>0</v>
      </c>
      <c r="T17" s="84">
        <v>0</v>
      </c>
      <c r="U17" s="84">
        <v>88.84</v>
      </c>
      <c r="V17" s="84">
        <v>0</v>
      </c>
      <c r="W17" s="84">
        <v>0</v>
      </c>
      <c r="X17" s="93">
        <f t="shared" si="10"/>
        <v>32.409999999999997</v>
      </c>
      <c r="Y17" s="94">
        <f t="shared" si="11"/>
        <v>88.84</v>
      </c>
      <c r="Z17" s="90">
        <v>11.5</v>
      </c>
      <c r="AA17" s="84">
        <v>0</v>
      </c>
      <c r="AB17" s="84">
        <v>0</v>
      </c>
      <c r="AC17" s="84">
        <v>73.64</v>
      </c>
      <c r="AD17" s="95">
        <f t="shared" si="12"/>
        <v>11.5</v>
      </c>
      <c r="AE17" s="52">
        <f t="shared" si="13"/>
        <v>73.64</v>
      </c>
      <c r="AF17" s="117">
        <f>'[1]Exploitation '!AV3926</f>
        <v>0.13518709677419299</v>
      </c>
      <c r="AG17" s="116">
        <f>'[1]Exploitation '!AW3926</f>
        <v>0.43407836021505403</v>
      </c>
      <c r="AH17" s="54">
        <f t="shared" si="6"/>
        <v>6.4811859720233826</v>
      </c>
      <c r="AI17" s="63">
        <f t="shared" si="7"/>
        <v>8.4310140978898858</v>
      </c>
      <c r="AJ17" s="64">
        <v>73.573117378371506</v>
      </c>
      <c r="AK17" s="61">
        <v>143.88154515126863</v>
      </c>
      <c r="AL17" s="66">
        <v>90.50050955283092</v>
      </c>
      <c r="AM17" s="61">
        <v>148.77336239062646</v>
      </c>
      <c r="AS17" s="120"/>
      <c r="BA17" s="42"/>
      <c r="BB17" s="42"/>
    </row>
    <row r="18" spans="1:54" ht="15.5" x14ac:dyDescent="0.35">
      <c r="A18" s="25">
        <v>10</v>
      </c>
      <c r="B18" s="69">
        <v>141.67000000000002</v>
      </c>
      <c r="C18" s="51">
        <f t="shared" si="0"/>
        <v>69.646893506083785</v>
      </c>
      <c r="D18" s="52">
        <f t="shared" si="1"/>
        <v>63.095858488108803</v>
      </c>
      <c r="E18" s="59">
        <f t="shared" si="2"/>
        <v>8.9272480058074422</v>
      </c>
      <c r="F18" s="68">
        <v>130.66</v>
      </c>
      <c r="G18" s="52">
        <f t="shared" si="3"/>
        <v>55.913149864509769</v>
      </c>
      <c r="H18" s="52">
        <f t="shared" si="4"/>
        <v>68.466011438543177</v>
      </c>
      <c r="I18" s="53">
        <f t="shared" si="5"/>
        <v>6.2808386969470336</v>
      </c>
      <c r="J18" s="58">
        <v>0</v>
      </c>
      <c r="K18" s="81">
        <v>0</v>
      </c>
      <c r="L18" s="67">
        <f>'[1]Exploitation '!I87</f>
        <v>0</v>
      </c>
      <c r="M18" s="67">
        <f>'[1]Exploitation '!J87</f>
        <v>0</v>
      </c>
      <c r="N18" s="67">
        <f>'[1]Exploitation '!K87</f>
        <v>0</v>
      </c>
      <c r="O18" s="67">
        <f>'[1]Exploitation '!L87</f>
        <v>0</v>
      </c>
      <c r="P18" s="72">
        <f t="shared" si="8"/>
        <v>0</v>
      </c>
      <c r="Q18" s="82">
        <f t="shared" si="9"/>
        <v>0</v>
      </c>
      <c r="R18" s="90">
        <v>16.100000000000001</v>
      </c>
      <c r="S18" s="84">
        <v>0</v>
      </c>
      <c r="T18" s="84">
        <v>0</v>
      </c>
      <c r="U18" s="84">
        <v>87.63</v>
      </c>
      <c r="V18" s="84">
        <v>0</v>
      </c>
      <c r="W18" s="84">
        <v>0</v>
      </c>
      <c r="X18" s="93">
        <f t="shared" si="10"/>
        <v>16.100000000000001</v>
      </c>
      <c r="Y18" s="94">
        <f t="shared" si="11"/>
        <v>87.63</v>
      </c>
      <c r="Z18" s="90">
        <v>15.1</v>
      </c>
      <c r="AA18" s="84">
        <v>0</v>
      </c>
      <c r="AB18" s="84">
        <v>0</v>
      </c>
      <c r="AC18" s="84">
        <v>74.44</v>
      </c>
      <c r="AD18" s="95">
        <f t="shared" si="12"/>
        <v>15.1</v>
      </c>
      <c r="AE18" s="52">
        <f t="shared" si="13"/>
        <v>74.44</v>
      </c>
      <c r="AF18" s="117">
        <f>'[1]Exploitation '!AV3927</f>
        <v>0.13518709677419299</v>
      </c>
      <c r="AG18" s="116">
        <f>'[1]Exploitation '!AW3927</f>
        <v>0.43407836021505403</v>
      </c>
      <c r="AH18" s="54">
        <f t="shared" si="6"/>
        <v>6.1456516001728403</v>
      </c>
      <c r="AI18" s="63">
        <f t="shared" si="7"/>
        <v>8.4931696455923884</v>
      </c>
      <c r="AJ18" s="64">
        <v>71.013149864509771</v>
      </c>
      <c r="AK18" s="61">
        <v>144.08689350608378</v>
      </c>
      <c r="AL18" s="66">
        <v>84.566011438543185</v>
      </c>
      <c r="AM18" s="61">
        <v>150.7258584881088</v>
      </c>
      <c r="AS18" s="120"/>
      <c r="BA18" s="42"/>
      <c r="BB18" s="42"/>
    </row>
    <row r="19" spans="1:54" ht="15.5" x14ac:dyDescent="0.35">
      <c r="A19" s="25">
        <v>11</v>
      </c>
      <c r="B19" s="69">
        <v>126.23</v>
      </c>
      <c r="C19" s="51">
        <f t="shared" si="0"/>
        <v>41.615112423963083</v>
      </c>
      <c r="D19" s="52">
        <f t="shared" si="1"/>
        <v>75.309665301553025</v>
      </c>
      <c r="E19" s="59">
        <f t="shared" si="2"/>
        <v>9.3052222744838815</v>
      </c>
      <c r="F19" s="68">
        <v>139.21</v>
      </c>
      <c r="G19" s="52">
        <f t="shared" si="3"/>
        <v>58.328878365933939</v>
      </c>
      <c r="H19" s="52">
        <f t="shared" si="4"/>
        <v>74.185329813152819</v>
      </c>
      <c r="I19" s="53">
        <f t="shared" si="5"/>
        <v>6.6957918209132332</v>
      </c>
      <c r="J19" s="58">
        <v>0</v>
      </c>
      <c r="K19" s="81">
        <v>0</v>
      </c>
      <c r="L19" s="67">
        <f>'[1]Exploitation '!I88</f>
        <v>0</v>
      </c>
      <c r="M19" s="67">
        <f>'[1]Exploitation '!J88</f>
        <v>0</v>
      </c>
      <c r="N19" s="67">
        <f>'[1]Exploitation '!K88</f>
        <v>0</v>
      </c>
      <c r="O19" s="67">
        <f>'[1]Exploitation '!L88</f>
        <v>0</v>
      </c>
      <c r="P19" s="72">
        <f t="shared" si="8"/>
        <v>0</v>
      </c>
      <c r="Q19" s="82">
        <f t="shared" si="9"/>
        <v>0</v>
      </c>
      <c r="R19" s="90">
        <v>15.97</v>
      </c>
      <c r="S19" s="84">
        <v>0</v>
      </c>
      <c r="T19" s="84">
        <v>0</v>
      </c>
      <c r="U19" s="84">
        <v>84.87</v>
      </c>
      <c r="V19" s="84">
        <v>0</v>
      </c>
      <c r="W19" s="84">
        <v>0</v>
      </c>
      <c r="X19" s="93">
        <f t="shared" si="10"/>
        <v>15.97</v>
      </c>
      <c r="Y19" s="94">
        <f t="shared" si="11"/>
        <v>84.87</v>
      </c>
      <c r="Z19" s="90">
        <v>17.600000000000001</v>
      </c>
      <c r="AA19" s="84">
        <v>0</v>
      </c>
      <c r="AB19" s="84">
        <v>0</v>
      </c>
      <c r="AC19" s="84">
        <v>106.14</v>
      </c>
      <c r="AD19" s="95">
        <f t="shared" si="12"/>
        <v>17.600000000000001</v>
      </c>
      <c r="AE19" s="52">
        <f t="shared" si="13"/>
        <v>106.14</v>
      </c>
      <c r="AF19" s="117">
        <f>'[1]Exploitation '!AV3928</f>
        <v>0.13518709677419299</v>
      </c>
      <c r="AG19" s="116">
        <f>'[1]Exploitation '!AW3928</f>
        <v>0.43407836021505403</v>
      </c>
      <c r="AH19" s="54">
        <f t="shared" si="6"/>
        <v>6.5606047241390399</v>
      </c>
      <c r="AI19" s="63">
        <f t="shared" si="7"/>
        <v>8.8711439142688278</v>
      </c>
      <c r="AJ19" s="64">
        <v>75.92887836593394</v>
      </c>
      <c r="AK19" s="61">
        <v>147.75511242396308</v>
      </c>
      <c r="AL19" s="66">
        <v>90.155329813152818</v>
      </c>
      <c r="AM19" s="61">
        <v>160.17966530155303</v>
      </c>
      <c r="AS19" s="120"/>
      <c r="BA19" s="42"/>
      <c r="BB19" s="42"/>
    </row>
    <row r="20" spans="1:54" ht="15.5" x14ac:dyDescent="0.35">
      <c r="A20" s="25">
        <v>12</v>
      </c>
      <c r="B20" s="69">
        <v>114.94</v>
      </c>
      <c r="C20" s="51">
        <f t="shared" si="0"/>
        <v>37.042542974823021</v>
      </c>
      <c r="D20" s="52">
        <f t="shared" si="1"/>
        <v>69.072374503693382</v>
      </c>
      <c r="E20" s="59">
        <f t="shared" si="2"/>
        <v>8.8250825214836013</v>
      </c>
      <c r="F20" s="68">
        <v>119.74</v>
      </c>
      <c r="G20" s="52">
        <f t="shared" si="3"/>
        <v>54.017031030224786</v>
      </c>
      <c r="H20" s="52">
        <f t="shared" si="4"/>
        <v>59.709645325236167</v>
      </c>
      <c r="I20" s="53">
        <f t="shared" si="5"/>
        <v>6.0133236445390468</v>
      </c>
      <c r="J20" s="58">
        <v>0</v>
      </c>
      <c r="K20" s="81">
        <v>0.18</v>
      </c>
      <c r="L20" s="67">
        <f>'[1]Exploitation '!I89</f>
        <v>0</v>
      </c>
      <c r="M20" s="67">
        <f>'[1]Exploitation '!J89</f>
        <v>0</v>
      </c>
      <c r="N20" s="67">
        <f>'[1]Exploitation '!K89</f>
        <v>0</v>
      </c>
      <c r="O20" s="67">
        <f>'[1]Exploitation '!L89</f>
        <v>0</v>
      </c>
      <c r="P20" s="72">
        <f t="shared" si="8"/>
        <v>0</v>
      </c>
      <c r="Q20" s="82">
        <f t="shared" si="9"/>
        <v>0.18</v>
      </c>
      <c r="R20" s="90">
        <v>15.28</v>
      </c>
      <c r="S20" s="84">
        <v>0</v>
      </c>
      <c r="T20" s="84">
        <v>0</v>
      </c>
      <c r="U20" s="84">
        <v>85.8</v>
      </c>
      <c r="V20" s="84">
        <v>0</v>
      </c>
      <c r="W20" s="84">
        <v>0</v>
      </c>
      <c r="X20" s="93">
        <f t="shared" si="10"/>
        <v>15.28</v>
      </c>
      <c r="Y20" s="94">
        <f t="shared" si="11"/>
        <v>85.8</v>
      </c>
      <c r="Z20" s="90">
        <v>19.8</v>
      </c>
      <c r="AA20" s="84">
        <v>0</v>
      </c>
      <c r="AB20" s="84">
        <v>0</v>
      </c>
      <c r="AC20" s="84">
        <v>105.6</v>
      </c>
      <c r="AD20" s="95">
        <f t="shared" si="12"/>
        <v>19.8</v>
      </c>
      <c r="AE20" s="52">
        <f t="shared" si="13"/>
        <v>105.6</v>
      </c>
      <c r="AF20" s="117">
        <f>'[1]Exploitation '!AV3929</f>
        <v>0.13518709677419299</v>
      </c>
      <c r="AG20" s="116">
        <f>'[1]Exploitation '!AW3929</f>
        <v>0.43407836021505403</v>
      </c>
      <c r="AH20" s="54">
        <f t="shared" si="6"/>
        <v>5.8781365477648535</v>
      </c>
      <c r="AI20" s="63">
        <f t="shared" si="7"/>
        <v>8.5710041612685473</v>
      </c>
      <c r="AJ20" s="64">
        <v>73.817031030224783</v>
      </c>
      <c r="AK20" s="61">
        <v>142.64254297482302</v>
      </c>
      <c r="AL20" s="66">
        <v>74.989645325236168</v>
      </c>
      <c r="AM20" s="61">
        <v>154.87237450369338</v>
      </c>
      <c r="AS20" s="120"/>
      <c r="BA20" s="42"/>
      <c r="BB20" s="42"/>
    </row>
    <row r="21" spans="1:54" ht="15.5" x14ac:dyDescent="0.35">
      <c r="A21" s="25">
        <v>13</v>
      </c>
      <c r="B21" s="69">
        <v>86.33</v>
      </c>
      <c r="C21" s="51">
        <f t="shared" si="0"/>
        <v>31.022964216922034</v>
      </c>
      <c r="D21" s="52">
        <f t="shared" si="1"/>
        <v>65.168932530026808</v>
      </c>
      <c r="E21" s="59">
        <f t="shared" si="2"/>
        <v>-9.8618967469488439</v>
      </c>
      <c r="F21" s="68">
        <v>123.45</v>
      </c>
      <c r="G21" s="52">
        <f t="shared" si="3"/>
        <v>61.406087684178829</v>
      </c>
      <c r="H21" s="52">
        <f t="shared" si="4"/>
        <v>55.531277570197439</v>
      </c>
      <c r="I21" s="53">
        <f t="shared" si="5"/>
        <v>6.5126347456237328</v>
      </c>
      <c r="J21" s="58">
        <v>0</v>
      </c>
      <c r="K21" s="81">
        <v>18.579999999999998</v>
      </c>
      <c r="L21" s="67">
        <f>'[1]Exploitation '!I90</f>
        <v>0</v>
      </c>
      <c r="M21" s="67">
        <f>'[1]Exploitation '!J90</f>
        <v>0</v>
      </c>
      <c r="N21" s="67">
        <f>'[1]Exploitation '!K90</f>
        <v>0</v>
      </c>
      <c r="O21" s="67">
        <f>'[1]Exploitation '!L90</f>
        <v>0</v>
      </c>
      <c r="P21" s="72">
        <f t="shared" si="8"/>
        <v>0</v>
      </c>
      <c r="Q21" s="82">
        <f t="shared" si="9"/>
        <v>18.579999999999998</v>
      </c>
      <c r="R21" s="90">
        <v>30.21</v>
      </c>
      <c r="S21" s="84">
        <v>0</v>
      </c>
      <c r="T21" s="84">
        <v>0</v>
      </c>
      <c r="U21" s="84">
        <v>85.6</v>
      </c>
      <c r="V21" s="84">
        <v>0</v>
      </c>
      <c r="W21" s="84">
        <v>0</v>
      </c>
      <c r="X21" s="93">
        <f t="shared" si="10"/>
        <v>30.21</v>
      </c>
      <c r="Y21" s="94">
        <f t="shared" si="11"/>
        <v>85.6</v>
      </c>
      <c r="Z21" s="90">
        <v>14.3</v>
      </c>
      <c r="AA21" s="84">
        <v>0</v>
      </c>
      <c r="AB21" s="84">
        <v>0</v>
      </c>
      <c r="AC21" s="84">
        <v>105.76</v>
      </c>
      <c r="AD21" s="95">
        <f t="shared" si="12"/>
        <v>14.3</v>
      </c>
      <c r="AE21" s="52">
        <f t="shared" si="13"/>
        <v>105.76</v>
      </c>
      <c r="AF21" s="117">
        <f>'[1]Exploitation '!AV3930</f>
        <v>0.13518709677419299</v>
      </c>
      <c r="AG21" s="116">
        <f>'[1]Exploitation '!AW3930</f>
        <v>0.43407836021505403</v>
      </c>
      <c r="AH21" s="54">
        <f t="shared" si="6"/>
        <v>6.3774476488495395</v>
      </c>
      <c r="AI21" s="63">
        <f t="shared" si="7"/>
        <v>8.2840248928361007</v>
      </c>
      <c r="AJ21" s="64">
        <v>75.706087684178826</v>
      </c>
      <c r="AK21" s="61">
        <v>136.78296421692204</v>
      </c>
      <c r="AL21" s="66">
        <v>85.74127757019744</v>
      </c>
      <c r="AM21" s="61">
        <v>150.7689325300268</v>
      </c>
      <c r="AS21" s="120"/>
      <c r="BA21" s="42"/>
      <c r="BB21" s="42"/>
    </row>
    <row r="22" spans="1:54" s="49" customFormat="1" ht="15.5" x14ac:dyDescent="0.35">
      <c r="A22" s="25">
        <v>14</v>
      </c>
      <c r="B22" s="69">
        <v>90.12</v>
      </c>
      <c r="C22" s="51">
        <f t="shared" si="0"/>
        <v>33.16393356400404</v>
      </c>
      <c r="D22" s="52">
        <f t="shared" si="1"/>
        <v>66.728649787346484</v>
      </c>
      <c r="E22" s="59">
        <f t="shared" si="2"/>
        <v>-9.7725833513505336</v>
      </c>
      <c r="F22" s="68">
        <v>115.16</v>
      </c>
      <c r="G22" s="52">
        <f t="shared" si="3"/>
        <v>56.659502853052437</v>
      </c>
      <c r="H22" s="52">
        <f t="shared" si="4"/>
        <v>52.739488404726274</v>
      </c>
      <c r="I22" s="53">
        <f t="shared" si="5"/>
        <v>5.7610087422212688</v>
      </c>
      <c r="J22" s="58">
        <v>0</v>
      </c>
      <c r="K22" s="81">
        <v>18.579999999999998</v>
      </c>
      <c r="L22" s="67">
        <f>'[1]Exploitation '!I91</f>
        <v>0</v>
      </c>
      <c r="M22" s="67">
        <f>'[1]Exploitation '!J91</f>
        <v>0</v>
      </c>
      <c r="N22" s="67">
        <f>'[1]Exploitation '!K91</f>
        <v>0</v>
      </c>
      <c r="O22" s="67">
        <f>'[1]Exploitation '!L91</f>
        <v>0</v>
      </c>
      <c r="P22" s="72">
        <f t="shared" si="8"/>
        <v>0</v>
      </c>
      <c r="Q22" s="82">
        <f t="shared" si="9"/>
        <v>18.579999999999998</v>
      </c>
      <c r="R22" s="90">
        <v>22.92</v>
      </c>
      <c r="S22" s="84">
        <v>0</v>
      </c>
      <c r="T22" s="84">
        <v>0</v>
      </c>
      <c r="U22" s="84">
        <v>85.12</v>
      </c>
      <c r="V22" s="84">
        <v>0</v>
      </c>
      <c r="W22" s="84">
        <v>0</v>
      </c>
      <c r="X22" s="93">
        <f t="shared" si="10"/>
        <v>22.92</v>
      </c>
      <c r="Y22" s="94">
        <f t="shared" si="11"/>
        <v>85.12</v>
      </c>
      <c r="Z22" s="90">
        <v>10.1</v>
      </c>
      <c r="AA22" s="84">
        <v>0</v>
      </c>
      <c r="AB22" s="84">
        <v>0</v>
      </c>
      <c r="AC22" s="84">
        <v>105.64</v>
      </c>
      <c r="AD22" s="95">
        <f t="shared" si="12"/>
        <v>10.1</v>
      </c>
      <c r="AE22" s="52">
        <f t="shared" si="13"/>
        <v>105.64</v>
      </c>
      <c r="AF22" s="117">
        <f>'[1]Exploitation '!AV3931</f>
        <v>0.13518709677419299</v>
      </c>
      <c r="AG22" s="116">
        <f>'[1]Exploitation '!AW3931</f>
        <v>0.43407836021505403</v>
      </c>
      <c r="AH22" s="54">
        <f t="shared" si="6"/>
        <v>5.6258216454470755</v>
      </c>
      <c r="AI22" s="63">
        <f t="shared" si="7"/>
        <v>8.373338288434411</v>
      </c>
      <c r="AJ22" s="64">
        <v>66.759502853052439</v>
      </c>
      <c r="AK22" s="61">
        <v>138.80393356400404</v>
      </c>
      <c r="AL22" s="66">
        <v>75.659488404726275</v>
      </c>
      <c r="AM22" s="61">
        <v>151.84864978734649</v>
      </c>
      <c r="AP22"/>
      <c r="AQ22"/>
      <c r="AR22"/>
      <c r="AS22" s="121"/>
      <c r="BA22" s="50"/>
      <c r="BB22" s="50"/>
    </row>
    <row r="23" spans="1:54" ht="15.5" x14ac:dyDescent="0.35">
      <c r="A23" s="25">
        <v>15</v>
      </c>
      <c r="B23" s="69">
        <v>109.47</v>
      </c>
      <c r="C23" s="51">
        <f t="shared" si="0"/>
        <v>44.767246303517865</v>
      </c>
      <c r="D23" s="52">
        <f t="shared" si="1"/>
        <v>73.944213585387445</v>
      </c>
      <c r="E23" s="59">
        <f t="shared" si="2"/>
        <v>-9.2414598889052968</v>
      </c>
      <c r="F23" s="68">
        <v>112.42</v>
      </c>
      <c r="G23" s="52">
        <f t="shared" si="3"/>
        <v>54.233755303120788</v>
      </c>
      <c r="H23" s="52">
        <f t="shared" si="4"/>
        <v>52.409276290610563</v>
      </c>
      <c r="I23" s="53">
        <f t="shared" si="5"/>
        <v>5.7769684062686553</v>
      </c>
      <c r="J23" s="58">
        <v>0</v>
      </c>
      <c r="K23" s="81">
        <v>18.579999999999998</v>
      </c>
      <c r="L23" s="67">
        <f>'[1]Exploitation '!I92</f>
        <v>0</v>
      </c>
      <c r="M23" s="67">
        <f>'[1]Exploitation '!J92</f>
        <v>0</v>
      </c>
      <c r="N23" s="67">
        <f>'[1]Exploitation '!K92</f>
        <v>0</v>
      </c>
      <c r="O23" s="67">
        <f>'[1]Exploitation '!L92</f>
        <v>0</v>
      </c>
      <c r="P23" s="72">
        <f t="shared" si="8"/>
        <v>0</v>
      </c>
      <c r="Q23" s="82">
        <f t="shared" si="9"/>
        <v>18.579999999999998</v>
      </c>
      <c r="R23" s="90">
        <v>25.98</v>
      </c>
      <c r="S23" s="84">
        <v>0</v>
      </c>
      <c r="T23" s="84">
        <v>0</v>
      </c>
      <c r="U23" s="84">
        <v>85.12</v>
      </c>
      <c r="V23" s="84">
        <v>0</v>
      </c>
      <c r="W23" s="84">
        <v>0</v>
      </c>
      <c r="X23" s="93">
        <f t="shared" si="10"/>
        <v>25.98</v>
      </c>
      <c r="Y23" s="94">
        <f t="shared" si="11"/>
        <v>85.12</v>
      </c>
      <c r="Z23" s="90">
        <v>10.199999999999999</v>
      </c>
      <c r="AA23" s="84">
        <v>0</v>
      </c>
      <c r="AB23" s="84">
        <v>0</v>
      </c>
      <c r="AC23" s="84">
        <v>105.26</v>
      </c>
      <c r="AD23" s="95">
        <f t="shared" si="12"/>
        <v>10.199999999999999</v>
      </c>
      <c r="AE23" s="52">
        <f t="shared" si="13"/>
        <v>105.26</v>
      </c>
      <c r="AF23" s="117">
        <f>'[1]Exploitation '!AV3932</f>
        <v>0.13518709677419299</v>
      </c>
      <c r="AG23" s="116">
        <f>'[1]Exploitation '!AW3932</f>
        <v>0.43407836021505403</v>
      </c>
      <c r="AH23" s="54">
        <f t="shared" si="6"/>
        <v>5.641781309494462</v>
      </c>
      <c r="AI23" s="63">
        <f t="shared" si="7"/>
        <v>8.9044617508796478</v>
      </c>
      <c r="AJ23" s="64">
        <v>64.43375530312079</v>
      </c>
      <c r="AK23" s="61">
        <v>150.02724630351787</v>
      </c>
      <c r="AL23" s="66">
        <v>78.389276290610567</v>
      </c>
      <c r="AM23" s="61">
        <v>159.06421358538745</v>
      </c>
      <c r="AS23" s="120"/>
      <c r="BA23" s="42"/>
      <c r="BB23" s="42"/>
    </row>
    <row r="24" spans="1:54" ht="15.5" x14ac:dyDescent="0.35">
      <c r="A24" s="25">
        <v>16</v>
      </c>
      <c r="B24" s="69">
        <v>124.46</v>
      </c>
      <c r="C24" s="51">
        <f t="shared" si="0"/>
        <v>47.425036710978063</v>
      </c>
      <c r="D24" s="52">
        <f t="shared" si="1"/>
        <v>85.837690226112358</v>
      </c>
      <c r="E24" s="59">
        <f t="shared" si="2"/>
        <v>-8.8027269370904264</v>
      </c>
      <c r="F24" s="68">
        <v>147.74</v>
      </c>
      <c r="G24" s="52">
        <f t="shared" si="3"/>
        <v>63.184266302618475</v>
      </c>
      <c r="H24" s="52">
        <f t="shared" si="4"/>
        <v>78.081858311166542</v>
      </c>
      <c r="I24" s="53">
        <f t="shared" si="5"/>
        <v>6.4738753862149894</v>
      </c>
      <c r="J24" s="58">
        <v>0</v>
      </c>
      <c r="K24" s="81">
        <v>18.579999999999998</v>
      </c>
      <c r="L24" s="67">
        <f>'[1]Exploitation '!I93</f>
        <v>0</v>
      </c>
      <c r="M24" s="67">
        <f>'[1]Exploitation '!J93</f>
        <v>0</v>
      </c>
      <c r="N24" s="67">
        <f>'[1]Exploitation '!K93</f>
        <v>0</v>
      </c>
      <c r="O24" s="67">
        <f>'[1]Exploitation '!L93</f>
        <v>0</v>
      </c>
      <c r="P24" s="72">
        <f t="shared" si="8"/>
        <v>0</v>
      </c>
      <c r="Q24" s="82">
        <f t="shared" si="9"/>
        <v>18.579999999999998</v>
      </c>
      <c r="R24" s="90">
        <v>11.6</v>
      </c>
      <c r="S24" s="84">
        <v>0</v>
      </c>
      <c r="T24" s="84">
        <v>0</v>
      </c>
      <c r="U24" s="84">
        <v>85.07</v>
      </c>
      <c r="V24" s="84">
        <v>0</v>
      </c>
      <c r="W24" s="84">
        <v>0</v>
      </c>
      <c r="X24" s="93">
        <f t="shared" si="10"/>
        <v>11.6</v>
      </c>
      <c r="Y24" s="94">
        <f t="shared" si="11"/>
        <v>85.07</v>
      </c>
      <c r="Z24" s="90">
        <v>7.6</v>
      </c>
      <c r="AA24" s="84">
        <v>0</v>
      </c>
      <c r="AB24" s="84">
        <v>0</v>
      </c>
      <c r="AC24" s="84">
        <v>105.99</v>
      </c>
      <c r="AD24" s="95">
        <f t="shared" si="12"/>
        <v>7.6</v>
      </c>
      <c r="AE24" s="52">
        <f t="shared" si="13"/>
        <v>105.99</v>
      </c>
      <c r="AF24" s="117">
        <f>'[1]Exploitation '!AV3933</f>
        <v>0.13518709677419299</v>
      </c>
      <c r="AG24" s="116">
        <f>'[1]Exploitation '!AW3933</f>
        <v>0.43407836021505403</v>
      </c>
      <c r="AH24" s="54">
        <f t="shared" si="6"/>
        <v>6.3386882894407961</v>
      </c>
      <c r="AI24" s="63">
        <f t="shared" si="7"/>
        <v>9.3431947026945181</v>
      </c>
      <c r="AJ24" s="64">
        <v>70.784266302618477</v>
      </c>
      <c r="AK24" s="61">
        <v>153.41503671097806</v>
      </c>
      <c r="AL24" s="66">
        <v>89.681858311166536</v>
      </c>
      <c r="AM24" s="61">
        <v>170.90769022611235</v>
      </c>
      <c r="AS24" s="120"/>
      <c r="BA24" s="42"/>
      <c r="BB24" s="42"/>
    </row>
    <row r="25" spans="1:54" ht="15.5" x14ac:dyDescent="0.35">
      <c r="A25" s="25">
        <v>17</v>
      </c>
      <c r="B25" s="69">
        <v>117.31</v>
      </c>
      <c r="C25" s="51">
        <f t="shared" si="0"/>
        <v>34.272826475671721</v>
      </c>
      <c r="D25" s="52">
        <f t="shared" si="1"/>
        <v>92.00128775375731</v>
      </c>
      <c r="E25" s="59">
        <f t="shared" si="2"/>
        <v>-8.9641142294289722</v>
      </c>
      <c r="F25" s="68">
        <v>158.08000000000001</v>
      </c>
      <c r="G25" s="52">
        <f t="shared" si="3"/>
        <v>71.000392560657062</v>
      </c>
      <c r="H25" s="52">
        <f t="shared" si="4"/>
        <v>80.196098451211654</v>
      </c>
      <c r="I25" s="53">
        <f t="shared" si="5"/>
        <v>6.8835089881313012</v>
      </c>
      <c r="J25" s="58">
        <v>0</v>
      </c>
      <c r="K25" s="81">
        <v>18.53</v>
      </c>
      <c r="L25" s="67">
        <f>'[1]Exploitation '!I94</f>
        <v>0</v>
      </c>
      <c r="M25" s="67">
        <f>'[1]Exploitation '!J94</f>
        <v>0</v>
      </c>
      <c r="N25" s="67">
        <f>'[1]Exploitation '!K94</f>
        <v>0</v>
      </c>
      <c r="O25" s="67">
        <f>'[1]Exploitation '!L94</f>
        <v>0</v>
      </c>
      <c r="P25" s="72">
        <f t="shared" si="8"/>
        <v>0</v>
      </c>
      <c r="Q25" s="82">
        <f t="shared" si="9"/>
        <v>18.53</v>
      </c>
      <c r="R25" s="90">
        <v>16.940000000000001</v>
      </c>
      <c r="S25" s="84">
        <v>0</v>
      </c>
      <c r="T25" s="84">
        <v>0</v>
      </c>
      <c r="U25" s="84">
        <v>85.57</v>
      </c>
      <c r="V25" s="84">
        <v>0</v>
      </c>
      <c r="W25" s="84">
        <v>0</v>
      </c>
      <c r="X25" s="93">
        <f t="shared" si="10"/>
        <v>16.940000000000001</v>
      </c>
      <c r="Y25" s="94">
        <f t="shared" si="11"/>
        <v>85.57</v>
      </c>
      <c r="Z25" s="90">
        <v>2.7</v>
      </c>
      <c r="AA25" s="84">
        <v>0</v>
      </c>
      <c r="AB25" s="84">
        <v>0</v>
      </c>
      <c r="AC25" s="84">
        <v>105.14</v>
      </c>
      <c r="AD25" s="95">
        <f t="shared" si="12"/>
        <v>2.7</v>
      </c>
      <c r="AE25" s="52">
        <f t="shared" si="13"/>
        <v>105.14</v>
      </c>
      <c r="AF25" s="117">
        <f>'[1]Exploitation '!AV3934</f>
        <v>0.13518709677419299</v>
      </c>
      <c r="AG25" s="116">
        <f>'[1]Exploitation '!AW3934</f>
        <v>0.43407836021505403</v>
      </c>
      <c r="AH25" s="54">
        <f t="shared" si="6"/>
        <v>6.7483218913571079</v>
      </c>
      <c r="AI25" s="63">
        <f t="shared" si="7"/>
        <v>9.1318074103559752</v>
      </c>
      <c r="AJ25" s="64">
        <v>73.700392560657065</v>
      </c>
      <c r="AK25" s="61">
        <v>139.41282647567172</v>
      </c>
      <c r="AL25" s="66">
        <v>97.136098451211652</v>
      </c>
      <c r="AM25" s="61">
        <v>177.5712877537573</v>
      </c>
      <c r="AS25" s="120"/>
      <c r="BA25" s="42"/>
      <c r="BB25" s="42"/>
    </row>
    <row r="26" spans="1:54" ht="15.5" x14ac:dyDescent="0.35">
      <c r="A26" s="25">
        <v>18</v>
      </c>
      <c r="B26" s="69">
        <v>100.11</v>
      </c>
      <c r="C26" s="51">
        <f t="shared" si="0"/>
        <v>32.084125681268148</v>
      </c>
      <c r="D26" s="52">
        <f t="shared" si="1"/>
        <v>77.434599801397809</v>
      </c>
      <c r="E26" s="59">
        <f t="shared" si="2"/>
        <v>-9.4087254826660143</v>
      </c>
      <c r="F26" s="68">
        <v>172.18</v>
      </c>
      <c r="G26" s="52">
        <f t="shared" si="3"/>
        <v>76.957202034992676</v>
      </c>
      <c r="H26" s="52">
        <f t="shared" si="4"/>
        <v>88.549805788952369</v>
      </c>
      <c r="I26" s="53">
        <f t="shared" si="5"/>
        <v>6.6729921760549518</v>
      </c>
      <c r="J26" s="58">
        <v>0</v>
      </c>
      <c r="K26" s="81">
        <v>18.53</v>
      </c>
      <c r="L26" s="67">
        <f>'[1]Exploitation '!I95</f>
        <v>0</v>
      </c>
      <c r="M26" s="67">
        <f>'[1]Exploitation '!J95</f>
        <v>0</v>
      </c>
      <c r="N26" s="67">
        <f>'[1]Exploitation '!K95</f>
        <v>0</v>
      </c>
      <c r="O26" s="67">
        <f>'[1]Exploitation '!L95</f>
        <v>0</v>
      </c>
      <c r="P26" s="72">
        <f t="shared" si="8"/>
        <v>0</v>
      </c>
      <c r="Q26" s="82">
        <f t="shared" si="9"/>
        <v>18.53</v>
      </c>
      <c r="R26" s="90">
        <v>0</v>
      </c>
      <c r="S26" s="84">
        <v>0</v>
      </c>
      <c r="T26" s="84">
        <v>0</v>
      </c>
      <c r="U26" s="84">
        <v>86.06</v>
      </c>
      <c r="V26" s="84">
        <v>0</v>
      </c>
      <c r="W26" s="84">
        <v>0</v>
      </c>
      <c r="X26" s="93">
        <f t="shared" si="10"/>
        <v>0</v>
      </c>
      <c r="Y26" s="94">
        <f t="shared" si="11"/>
        <v>86.06</v>
      </c>
      <c r="Z26" s="90">
        <v>0</v>
      </c>
      <c r="AA26" s="84">
        <v>0</v>
      </c>
      <c r="AB26" s="84">
        <v>0</v>
      </c>
      <c r="AC26" s="84">
        <v>105.97</v>
      </c>
      <c r="AD26" s="95">
        <f t="shared" si="12"/>
        <v>0</v>
      </c>
      <c r="AE26" s="52">
        <f t="shared" si="13"/>
        <v>105.97</v>
      </c>
      <c r="AF26" s="117">
        <f>'[1]Exploitation '!AV3935</f>
        <v>0.13518709677419299</v>
      </c>
      <c r="AG26" s="116">
        <f>'[1]Exploitation '!AW3935</f>
        <v>0.43407836021505403</v>
      </c>
      <c r="AH26" s="54">
        <f t="shared" si="6"/>
        <v>6.5378050792807585</v>
      </c>
      <c r="AI26" s="63">
        <f t="shared" si="7"/>
        <v>8.6871961571189331</v>
      </c>
      <c r="AJ26" s="64">
        <v>76.957202034992676</v>
      </c>
      <c r="AK26" s="61">
        <v>138.05412568126815</v>
      </c>
      <c r="AL26" s="127">
        <v>88.549805788952369</v>
      </c>
      <c r="AM26" s="61">
        <v>163.49459980139781</v>
      </c>
      <c r="AS26" s="120"/>
      <c r="BA26" s="42"/>
      <c r="BB26" s="42"/>
    </row>
    <row r="27" spans="1:54" ht="15.5" x14ac:dyDescent="0.35">
      <c r="A27" s="25">
        <v>19</v>
      </c>
      <c r="B27" s="69">
        <v>115.07</v>
      </c>
      <c r="C27" s="51">
        <f t="shared" si="0"/>
        <v>42.751778629292104</v>
      </c>
      <c r="D27" s="52">
        <f t="shared" si="1"/>
        <v>81.306694097901783</v>
      </c>
      <c r="E27" s="59">
        <f t="shared" si="2"/>
        <v>-8.9884727271938374</v>
      </c>
      <c r="F27" s="68">
        <v>205.87</v>
      </c>
      <c r="G27" s="52">
        <f t="shared" si="3"/>
        <v>90.887718962931828</v>
      </c>
      <c r="H27" s="52">
        <f t="shared" si="4"/>
        <v>107.02908559491429</v>
      </c>
      <c r="I27" s="53">
        <f t="shared" si="5"/>
        <v>7.9531954421538886</v>
      </c>
      <c r="J27" s="58">
        <v>0</v>
      </c>
      <c r="K27" s="81">
        <v>18.53</v>
      </c>
      <c r="L27" s="67">
        <f>'[1]Exploitation '!I96</f>
        <v>0</v>
      </c>
      <c r="M27" s="67">
        <f>'[1]Exploitation '!J96</f>
        <v>0</v>
      </c>
      <c r="N27" s="67">
        <f>'[1]Exploitation '!K96</f>
        <v>0</v>
      </c>
      <c r="O27" s="67">
        <f>'[1]Exploitation '!L96</f>
        <v>0</v>
      </c>
      <c r="P27" s="72">
        <f t="shared" si="8"/>
        <v>0</v>
      </c>
      <c r="Q27" s="82">
        <f t="shared" si="9"/>
        <v>18.53</v>
      </c>
      <c r="R27" s="90">
        <v>0</v>
      </c>
      <c r="S27" s="84">
        <v>0</v>
      </c>
      <c r="T27" s="84">
        <v>0</v>
      </c>
      <c r="U27" s="84">
        <v>85.13</v>
      </c>
      <c r="V27" s="84">
        <v>0</v>
      </c>
      <c r="W27" s="84">
        <v>0</v>
      </c>
      <c r="X27" s="93">
        <f t="shared" si="10"/>
        <v>0</v>
      </c>
      <c r="Y27" s="94">
        <f t="shared" si="11"/>
        <v>85.13</v>
      </c>
      <c r="Z27" s="90">
        <v>0</v>
      </c>
      <c r="AA27" s="84">
        <v>0</v>
      </c>
      <c r="AB27" s="84">
        <v>0</v>
      </c>
      <c r="AC27" s="84">
        <v>106.95</v>
      </c>
      <c r="AD27" s="95">
        <f t="shared" si="12"/>
        <v>0</v>
      </c>
      <c r="AE27" s="52">
        <f t="shared" si="13"/>
        <v>106.95</v>
      </c>
      <c r="AF27" s="117">
        <f>'[1]Exploitation '!AV3936</f>
        <v>0.13518709677419299</v>
      </c>
      <c r="AG27" s="116">
        <f>'[1]Exploitation '!AW3936</f>
        <v>0.43407836021505403</v>
      </c>
      <c r="AH27" s="54">
        <f t="shared" si="6"/>
        <v>7.8180083453796954</v>
      </c>
      <c r="AI27" s="63">
        <f t="shared" si="7"/>
        <v>9.10744891259111</v>
      </c>
      <c r="AJ27" s="64">
        <v>90.887718962931828</v>
      </c>
      <c r="AK27" s="61">
        <v>149.70177862929211</v>
      </c>
      <c r="AL27" s="127">
        <v>107.02908559491429</v>
      </c>
      <c r="AM27" s="61">
        <v>166.43669409790178</v>
      </c>
      <c r="AS27" s="120"/>
      <c r="BA27" s="42"/>
      <c r="BB27" s="42"/>
    </row>
    <row r="28" spans="1:54" ht="15.5" x14ac:dyDescent="0.35">
      <c r="A28" s="25">
        <v>20</v>
      </c>
      <c r="B28" s="69">
        <v>116.2</v>
      </c>
      <c r="C28" s="51">
        <f t="shared" si="0"/>
        <v>46.169315023079918</v>
      </c>
      <c r="D28" s="52">
        <f t="shared" si="1"/>
        <v>79.010478240313915</v>
      </c>
      <c r="E28" s="59">
        <f t="shared" si="2"/>
        <v>-8.9797932633938018</v>
      </c>
      <c r="F28" s="68">
        <v>203.03</v>
      </c>
      <c r="G28" s="52">
        <f t="shared" si="3"/>
        <v>87.647102540934611</v>
      </c>
      <c r="H28" s="52">
        <f t="shared" si="4"/>
        <v>107.53762082076281</v>
      </c>
      <c r="I28" s="53">
        <f t="shared" si="5"/>
        <v>7.8452766383025834</v>
      </c>
      <c r="J28" s="58">
        <v>0</v>
      </c>
      <c r="K28" s="81">
        <v>18.53</v>
      </c>
      <c r="L28" s="67">
        <f>'[1]Exploitation '!I97</f>
        <v>0</v>
      </c>
      <c r="M28" s="67">
        <f>'[1]Exploitation '!J97</f>
        <v>0</v>
      </c>
      <c r="N28" s="67">
        <f>'[1]Exploitation '!K97</f>
        <v>0</v>
      </c>
      <c r="O28" s="67">
        <f>'[1]Exploitation '!L97</f>
        <v>0</v>
      </c>
      <c r="P28" s="72">
        <f t="shared" si="8"/>
        <v>0</v>
      </c>
      <c r="Q28" s="82">
        <f t="shared" si="9"/>
        <v>18.53</v>
      </c>
      <c r="R28" s="90">
        <v>0</v>
      </c>
      <c r="S28" s="84">
        <v>0</v>
      </c>
      <c r="T28" s="84">
        <v>0</v>
      </c>
      <c r="U28" s="84">
        <v>85.32</v>
      </c>
      <c r="V28" s="84">
        <v>0</v>
      </c>
      <c r="W28" s="84">
        <v>0</v>
      </c>
      <c r="X28" s="93">
        <f t="shared" si="10"/>
        <v>0</v>
      </c>
      <c r="Y28" s="94">
        <f t="shared" si="11"/>
        <v>85.32</v>
      </c>
      <c r="Z28" s="90">
        <v>0</v>
      </c>
      <c r="AA28" s="84">
        <v>0</v>
      </c>
      <c r="AB28" s="84">
        <v>0</v>
      </c>
      <c r="AC28" s="84">
        <v>105.94</v>
      </c>
      <c r="AD28" s="95">
        <f t="shared" si="12"/>
        <v>0</v>
      </c>
      <c r="AE28" s="52">
        <f t="shared" si="13"/>
        <v>105.94</v>
      </c>
      <c r="AF28" s="117">
        <f>'[1]Exploitation '!AV3937</f>
        <v>0.13518709677419299</v>
      </c>
      <c r="AG28" s="116">
        <f>'[1]Exploitation '!AW3937</f>
        <v>0.43407836021505403</v>
      </c>
      <c r="AH28" s="54">
        <f t="shared" si="6"/>
        <v>7.7100895415283901</v>
      </c>
      <c r="AI28" s="63">
        <f t="shared" si="7"/>
        <v>9.1161283763911456</v>
      </c>
      <c r="AJ28" s="64">
        <v>87.647102540934611</v>
      </c>
      <c r="AK28" s="61">
        <v>152.10931502307992</v>
      </c>
      <c r="AL28" s="127">
        <v>107.53762082076281</v>
      </c>
      <c r="AM28" s="61">
        <v>164.33047824031391</v>
      </c>
      <c r="AS28" s="120"/>
      <c r="BA28" s="42"/>
      <c r="BB28" s="42"/>
    </row>
    <row r="29" spans="1:54" ht="15.5" x14ac:dyDescent="0.35">
      <c r="A29" s="25">
        <v>21</v>
      </c>
      <c r="B29" s="69">
        <v>113.17</v>
      </c>
      <c r="C29" s="51">
        <f t="shared" si="0"/>
        <v>46.121283657226869</v>
      </c>
      <c r="D29" s="52">
        <f t="shared" si="1"/>
        <v>76.14610225358426</v>
      </c>
      <c r="E29" s="59">
        <f t="shared" si="2"/>
        <v>-9.0973859108110702</v>
      </c>
      <c r="F29" s="68">
        <v>204.32</v>
      </c>
      <c r="G29" s="52">
        <f t="shared" si="3"/>
        <v>82.254224875030644</v>
      </c>
      <c r="H29" s="52">
        <f t="shared" si="4"/>
        <v>114.17147903411225</v>
      </c>
      <c r="I29" s="53">
        <f t="shared" si="5"/>
        <v>7.8942960908571012</v>
      </c>
      <c r="J29" s="58">
        <v>0</v>
      </c>
      <c r="K29" s="81">
        <v>18.53</v>
      </c>
      <c r="L29" s="67">
        <f>'[1]Exploitation '!I98</f>
        <v>0</v>
      </c>
      <c r="M29" s="67">
        <f>'[1]Exploitation '!J98</f>
        <v>0</v>
      </c>
      <c r="N29" s="67">
        <f>'[1]Exploitation '!K98</f>
        <v>0</v>
      </c>
      <c r="O29" s="67">
        <f>'[1]Exploitation '!L98</f>
        <v>0</v>
      </c>
      <c r="P29" s="72">
        <f t="shared" si="8"/>
        <v>0</v>
      </c>
      <c r="Q29" s="82">
        <f t="shared" si="9"/>
        <v>18.53</v>
      </c>
      <c r="R29" s="90">
        <v>0</v>
      </c>
      <c r="S29" s="84">
        <v>0</v>
      </c>
      <c r="T29" s="84">
        <v>0</v>
      </c>
      <c r="U29" s="84">
        <v>84.92</v>
      </c>
      <c r="V29" s="84">
        <v>0</v>
      </c>
      <c r="W29" s="84">
        <v>0</v>
      </c>
      <c r="X29" s="93">
        <f t="shared" si="10"/>
        <v>0</v>
      </c>
      <c r="Y29" s="94">
        <f t="shared" si="11"/>
        <v>84.92</v>
      </c>
      <c r="Z29" s="90">
        <v>0</v>
      </c>
      <c r="AA29" s="84">
        <v>0</v>
      </c>
      <c r="AB29" s="84">
        <v>0</v>
      </c>
      <c r="AC29" s="84">
        <v>105.17</v>
      </c>
      <c r="AD29" s="95">
        <f t="shared" si="12"/>
        <v>0</v>
      </c>
      <c r="AE29" s="52">
        <f t="shared" si="13"/>
        <v>105.17</v>
      </c>
      <c r="AF29" s="117">
        <f>'[1]Exploitation '!AV3938</f>
        <v>0.13518709677419299</v>
      </c>
      <c r="AG29" s="116">
        <f>'[1]Exploitation '!AW3938</f>
        <v>0.43407836021505403</v>
      </c>
      <c r="AH29" s="54">
        <f t="shared" si="6"/>
        <v>7.7591089940829079</v>
      </c>
      <c r="AI29" s="63">
        <f t="shared" si="7"/>
        <v>8.9985357289738772</v>
      </c>
      <c r="AJ29" s="64">
        <v>82.254224875030644</v>
      </c>
      <c r="AK29" s="61">
        <v>151.29128365722687</v>
      </c>
      <c r="AL29" s="127">
        <v>114.17147903411225</v>
      </c>
      <c r="AM29" s="61">
        <v>161.06610225358426</v>
      </c>
      <c r="AS29" s="120"/>
      <c r="BA29" s="42"/>
      <c r="BB29" s="42"/>
    </row>
    <row r="30" spans="1:54" ht="15.5" x14ac:dyDescent="0.35">
      <c r="A30" s="25">
        <v>22</v>
      </c>
      <c r="B30" s="69">
        <v>109.49</v>
      </c>
      <c r="C30" s="51">
        <f t="shared" si="0"/>
        <v>46.50068221460262</v>
      </c>
      <c r="D30" s="52">
        <f t="shared" si="1"/>
        <v>72.214296148889701</v>
      </c>
      <c r="E30" s="59">
        <f t="shared" si="2"/>
        <v>-9.2249783634922764</v>
      </c>
      <c r="F30" s="68">
        <v>206.85</v>
      </c>
      <c r="G30" s="52">
        <f t="shared" si="3"/>
        <v>87.840456614295093</v>
      </c>
      <c r="H30" s="52">
        <f t="shared" si="4"/>
        <v>111.01910834867898</v>
      </c>
      <c r="I30" s="53">
        <f t="shared" si="5"/>
        <v>7.9904350370259225</v>
      </c>
      <c r="J30" s="58">
        <v>0</v>
      </c>
      <c r="K30" s="81">
        <v>18.54</v>
      </c>
      <c r="L30" s="67">
        <f>'[1]Exploitation '!I99</f>
        <v>0</v>
      </c>
      <c r="M30" s="67">
        <f>'[1]Exploitation '!J99</f>
        <v>0</v>
      </c>
      <c r="N30" s="67">
        <f>'[1]Exploitation '!K99</f>
        <v>0</v>
      </c>
      <c r="O30" s="67">
        <f>'[1]Exploitation '!L99</f>
        <v>0</v>
      </c>
      <c r="P30" s="72">
        <f t="shared" si="8"/>
        <v>0</v>
      </c>
      <c r="Q30" s="82">
        <f t="shared" si="9"/>
        <v>18.54</v>
      </c>
      <c r="R30" s="90">
        <v>0</v>
      </c>
      <c r="S30" s="84">
        <v>0</v>
      </c>
      <c r="T30" s="84">
        <v>0</v>
      </c>
      <c r="U30" s="84">
        <v>84.18</v>
      </c>
      <c r="V30" s="84">
        <v>0</v>
      </c>
      <c r="W30" s="84">
        <v>0</v>
      </c>
      <c r="X30" s="93">
        <f t="shared" si="10"/>
        <v>0</v>
      </c>
      <c r="Y30" s="94">
        <f t="shared" si="11"/>
        <v>84.18</v>
      </c>
      <c r="Z30" s="90">
        <v>0</v>
      </c>
      <c r="AA30" s="84">
        <v>0</v>
      </c>
      <c r="AB30" s="84">
        <v>0</v>
      </c>
      <c r="AC30" s="84">
        <v>105.38</v>
      </c>
      <c r="AD30" s="95">
        <f t="shared" si="12"/>
        <v>0</v>
      </c>
      <c r="AE30" s="52">
        <f t="shared" si="13"/>
        <v>105.38</v>
      </c>
      <c r="AF30" s="117">
        <f>'[1]Exploitation '!AV3939</f>
        <v>0.13518709677419299</v>
      </c>
      <c r="AG30" s="116">
        <f>'[1]Exploitation '!AW3939</f>
        <v>0.43407836021505403</v>
      </c>
      <c r="AH30" s="54">
        <f t="shared" si="6"/>
        <v>7.8552479402517292</v>
      </c>
      <c r="AI30" s="63">
        <f t="shared" si="7"/>
        <v>8.880943276292669</v>
      </c>
      <c r="AJ30" s="64">
        <v>87.840456614295093</v>
      </c>
      <c r="AK30" s="61">
        <v>151.88068221460261</v>
      </c>
      <c r="AL30" s="127">
        <v>111.01910834867898</v>
      </c>
      <c r="AM30" s="61">
        <v>156.39429614888971</v>
      </c>
      <c r="AS30" s="120"/>
      <c r="BA30" s="42"/>
      <c r="BB30" s="42"/>
    </row>
    <row r="31" spans="1:54" ht="15.5" x14ac:dyDescent="0.35">
      <c r="A31" s="25">
        <v>23</v>
      </c>
      <c r="B31" s="69">
        <v>111.24</v>
      </c>
      <c r="C31" s="51">
        <f t="shared" si="0"/>
        <v>37.254777320503777</v>
      </c>
      <c r="D31" s="52">
        <f t="shared" si="1"/>
        <v>83.559818078659276</v>
      </c>
      <c r="E31" s="59">
        <f t="shared" si="2"/>
        <v>-9.5745953991630337</v>
      </c>
      <c r="F31" s="68">
        <v>195.24</v>
      </c>
      <c r="G31" s="52">
        <f t="shared" si="3"/>
        <v>82.501635414800035</v>
      </c>
      <c r="H31" s="52">
        <f t="shared" si="4"/>
        <v>105.18910448715242</v>
      </c>
      <c r="I31" s="53">
        <f t="shared" si="5"/>
        <v>7.549260098047573</v>
      </c>
      <c r="J31" s="58">
        <v>0</v>
      </c>
      <c r="K31" s="81">
        <v>18.55</v>
      </c>
      <c r="L31" s="67">
        <f>'[1]Exploitation '!I100</f>
        <v>0</v>
      </c>
      <c r="M31" s="67">
        <f>'[1]Exploitation '!J100</f>
        <v>0</v>
      </c>
      <c r="N31" s="67">
        <f>'[1]Exploitation '!K100</f>
        <v>0</v>
      </c>
      <c r="O31" s="67">
        <f>'[1]Exploitation '!L100</f>
        <v>0</v>
      </c>
      <c r="P31" s="72">
        <f t="shared" si="8"/>
        <v>0</v>
      </c>
      <c r="Q31" s="82">
        <f t="shared" si="9"/>
        <v>18.55</v>
      </c>
      <c r="R31" s="90">
        <v>0</v>
      </c>
      <c r="S31" s="84">
        <v>0</v>
      </c>
      <c r="T31" s="84">
        <v>0</v>
      </c>
      <c r="U31" s="84">
        <v>70.38</v>
      </c>
      <c r="V31" s="84">
        <v>0</v>
      </c>
      <c r="W31" s="84">
        <v>0</v>
      </c>
      <c r="X31" s="93">
        <f t="shared" si="10"/>
        <v>0</v>
      </c>
      <c r="Y31" s="94">
        <f t="shared" si="11"/>
        <v>70.38</v>
      </c>
      <c r="Z31" s="90">
        <v>0</v>
      </c>
      <c r="AA31" s="84">
        <v>0</v>
      </c>
      <c r="AB31" s="84">
        <v>0</v>
      </c>
      <c r="AC31" s="84">
        <v>105.29</v>
      </c>
      <c r="AD31" s="95">
        <f t="shared" si="12"/>
        <v>0</v>
      </c>
      <c r="AE31" s="52">
        <f t="shared" si="13"/>
        <v>105.29</v>
      </c>
      <c r="AF31" s="117">
        <f>'[1]Exploitation '!AV3940</f>
        <v>0.13518709677419299</v>
      </c>
      <c r="AG31" s="116">
        <f>'[1]Exploitation '!AW3940</f>
        <v>0.43407836021505403</v>
      </c>
      <c r="AH31" s="54">
        <f t="shared" si="6"/>
        <v>7.4140730012733798</v>
      </c>
      <c r="AI31" s="63">
        <f t="shared" si="7"/>
        <v>8.5413262406219133</v>
      </c>
      <c r="AJ31" s="64">
        <v>82.501635414800035</v>
      </c>
      <c r="AK31" s="61">
        <v>142.54477732050378</v>
      </c>
      <c r="AL31" s="127">
        <v>105.18910448715242</v>
      </c>
      <c r="AM31" s="61">
        <v>153.93981807865927</v>
      </c>
      <c r="AS31" s="120"/>
      <c r="BA31" s="42"/>
      <c r="BB31" s="42"/>
    </row>
    <row r="32" spans="1:54" ht="16" thickBot="1" x14ac:dyDescent="0.4">
      <c r="A32" s="26">
        <v>24</v>
      </c>
      <c r="B32" s="70">
        <v>104.59</v>
      </c>
      <c r="C32" s="55">
        <f t="shared" si="0"/>
        <v>33.449837272372235</v>
      </c>
      <c r="D32" s="52">
        <f t="shared" si="1"/>
        <v>80.944420790157068</v>
      </c>
      <c r="E32" s="59">
        <f t="shared" si="2"/>
        <v>-9.8042580625293212</v>
      </c>
      <c r="F32" s="71">
        <v>187.81</v>
      </c>
      <c r="G32" s="56">
        <f t="shared" si="3"/>
        <v>80.538304325131222</v>
      </c>
      <c r="H32" s="52">
        <f t="shared" si="4"/>
        <v>100.00477200935069</v>
      </c>
      <c r="I32" s="53">
        <f t="shared" si="5"/>
        <v>7.2669236655181111</v>
      </c>
      <c r="J32" s="58">
        <v>0</v>
      </c>
      <c r="K32" s="81">
        <v>18.54</v>
      </c>
      <c r="L32" s="67">
        <f>'[1]Exploitation '!I101</f>
        <v>0</v>
      </c>
      <c r="M32" s="67">
        <f>'[1]Exploitation '!J101</f>
        <v>0</v>
      </c>
      <c r="N32" s="67">
        <f>'[1]Exploitation '!K101</f>
        <v>0</v>
      </c>
      <c r="O32" s="67">
        <f>'[1]Exploitation '!L101</f>
        <v>0</v>
      </c>
      <c r="P32" s="72">
        <f t="shared" si="8"/>
        <v>0</v>
      </c>
      <c r="Q32" s="82">
        <f t="shared" si="9"/>
        <v>18.54</v>
      </c>
      <c r="R32" s="90">
        <v>0</v>
      </c>
      <c r="S32" s="84">
        <v>0</v>
      </c>
      <c r="T32" s="84">
        <v>0</v>
      </c>
      <c r="U32" s="84">
        <v>68.34</v>
      </c>
      <c r="V32" s="84">
        <v>0</v>
      </c>
      <c r="W32" s="84">
        <v>0</v>
      </c>
      <c r="X32" s="93">
        <f t="shared" si="10"/>
        <v>0</v>
      </c>
      <c r="Y32" s="94">
        <f t="shared" si="11"/>
        <v>68.34</v>
      </c>
      <c r="Z32" s="91">
        <v>0</v>
      </c>
      <c r="AA32" s="92">
        <v>0</v>
      </c>
      <c r="AB32" s="92">
        <v>0</v>
      </c>
      <c r="AC32" s="92">
        <v>105.43</v>
      </c>
      <c r="AD32" s="95">
        <f t="shared" si="12"/>
        <v>0</v>
      </c>
      <c r="AE32" s="52">
        <f t="shared" si="13"/>
        <v>105.43</v>
      </c>
      <c r="AF32" s="117">
        <f>'[1]Exploitation '!AV3941</f>
        <v>0.13518709677419299</v>
      </c>
      <c r="AG32" s="116">
        <f>'[1]Exploitation '!AW3941</f>
        <v>0.43407836021505403</v>
      </c>
      <c r="AH32" s="54">
        <f t="shared" si="6"/>
        <v>7.1317365687439178</v>
      </c>
      <c r="AI32" s="63">
        <f t="shared" si="7"/>
        <v>8.3016635772556242</v>
      </c>
      <c r="AJ32" s="65">
        <v>80.538304325131222</v>
      </c>
      <c r="AK32" s="62">
        <v>138.87983727237224</v>
      </c>
      <c r="AL32" s="128">
        <v>100.00477200935069</v>
      </c>
      <c r="AM32" s="62">
        <v>149.28442079015707</v>
      </c>
      <c r="AS32" s="120"/>
      <c r="BA32" s="42"/>
      <c r="BB32" s="42"/>
    </row>
    <row r="33" spans="1:45" s="33" customFormat="1" ht="16.5" thickTop="1" thickBot="1" x14ac:dyDescent="0.4">
      <c r="A33" s="31" t="s">
        <v>51</v>
      </c>
      <c r="B33" s="40">
        <f>MAX(B9:B32)</f>
        <v>141.67000000000002</v>
      </c>
      <c r="C33" s="40">
        <f t="shared" ref="C33:AE33" si="14">MAX(C9:C32)</f>
        <v>70.241545151268625</v>
      </c>
      <c r="D33" s="40">
        <f t="shared" si="14"/>
        <v>92.00128775375731</v>
      </c>
      <c r="E33" s="40">
        <f t="shared" si="14"/>
        <v>9.3052222744838815</v>
      </c>
      <c r="F33" s="40">
        <f t="shared" si="14"/>
        <v>206.85</v>
      </c>
      <c r="G33" s="40">
        <f t="shared" si="14"/>
        <v>90.887718962931828</v>
      </c>
      <c r="H33" s="40">
        <f t="shared" si="14"/>
        <v>114.17147903411225</v>
      </c>
      <c r="I33" s="40">
        <f t="shared" si="14"/>
        <v>7.9904350370259225</v>
      </c>
      <c r="J33" s="40">
        <f t="shared" si="14"/>
        <v>0</v>
      </c>
      <c r="K33" s="40">
        <f t="shared" si="14"/>
        <v>18.579999999999998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18.579999999999998</v>
      </c>
      <c r="R33" s="40">
        <f t="shared" si="14"/>
        <v>32.409999999999997</v>
      </c>
      <c r="S33" s="40">
        <f t="shared" si="14"/>
        <v>0</v>
      </c>
      <c r="T33" s="40">
        <f t="shared" si="14"/>
        <v>0</v>
      </c>
      <c r="U33" s="40">
        <f t="shared" si="14"/>
        <v>91.55</v>
      </c>
      <c r="V33" s="40">
        <f t="shared" si="14"/>
        <v>0</v>
      </c>
      <c r="W33" s="40">
        <f t="shared" si="14"/>
        <v>0</v>
      </c>
      <c r="X33" s="40">
        <f t="shared" si="14"/>
        <v>32.409999999999997</v>
      </c>
      <c r="Y33" s="40">
        <f t="shared" si="14"/>
        <v>91.55</v>
      </c>
      <c r="Z33" s="40"/>
      <c r="AA33" s="40"/>
      <c r="AB33" s="40"/>
      <c r="AC33" s="40"/>
      <c r="AD33" s="40">
        <f t="shared" si="14"/>
        <v>19.8</v>
      </c>
      <c r="AE33" s="40">
        <f t="shared" si="14"/>
        <v>106.95</v>
      </c>
      <c r="AF33" s="40">
        <f t="shared" ref="AF33:AM33" si="15">MAX(AF9:AF32)</f>
        <v>0.13518709677419299</v>
      </c>
      <c r="AG33" s="40">
        <f t="shared" si="15"/>
        <v>0.43407836021505403</v>
      </c>
      <c r="AH33" s="40">
        <f t="shared" si="15"/>
        <v>7.8552479402517292</v>
      </c>
      <c r="AI33" s="40">
        <f t="shared" si="15"/>
        <v>9.3431947026945181</v>
      </c>
      <c r="AJ33" s="40">
        <f t="shared" si="15"/>
        <v>90.887718962931828</v>
      </c>
      <c r="AK33" s="40">
        <f t="shared" si="15"/>
        <v>153.41503671097806</v>
      </c>
      <c r="AL33" s="40">
        <f t="shared" si="15"/>
        <v>114.17147903411225</v>
      </c>
      <c r="AM33" s="129">
        <f t="shared" si="15"/>
        <v>177.5712877537573</v>
      </c>
      <c r="AP33"/>
      <c r="AQ33"/>
      <c r="AR33"/>
      <c r="AS33" s="122"/>
    </row>
    <row r="34" spans="1:45" s="33" customFormat="1" ht="16" thickBot="1" x14ac:dyDescent="0.4">
      <c r="A34" s="32" t="s">
        <v>52</v>
      </c>
      <c r="B34" s="41">
        <f>AVERAGE(B9:B33,B9:B32)</f>
        <v>103.15857142857141</v>
      </c>
      <c r="C34" s="41">
        <f t="shared" ref="C34:AE34" si="16">AVERAGE(C9:C33,C9:C32)</f>
        <v>44.85054755940903</v>
      </c>
      <c r="D34" s="41">
        <f t="shared" si="16"/>
        <v>64.618998273390517</v>
      </c>
      <c r="E34" s="41">
        <f t="shared" si="16"/>
        <v>-5.7012181760748568</v>
      </c>
      <c r="F34" s="41">
        <f t="shared" si="16"/>
        <v>159.76265306122448</v>
      </c>
      <c r="G34" s="41">
        <f t="shared" si="16"/>
        <v>69.97590260524332</v>
      </c>
      <c r="H34" s="41">
        <f t="shared" si="16"/>
        <v>83.17809311016083</v>
      </c>
      <c r="I34" s="41">
        <f t="shared" si="16"/>
        <v>6.7351804689645896</v>
      </c>
      <c r="J34" s="41">
        <f t="shared" si="16"/>
        <v>0</v>
      </c>
      <c r="K34" s="41">
        <f t="shared" si="16"/>
        <v>14.772244897959181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14.772244897959181</v>
      </c>
      <c r="R34" s="41">
        <f t="shared" si="16"/>
        <v>9.6744897959183671</v>
      </c>
      <c r="S34" s="41">
        <f t="shared" si="16"/>
        <v>0</v>
      </c>
      <c r="T34" s="41">
        <f t="shared" si="16"/>
        <v>0</v>
      </c>
      <c r="U34" s="41">
        <f t="shared" si="16"/>
        <v>85.909591836734705</v>
      </c>
      <c r="V34" s="41">
        <f t="shared" si="16"/>
        <v>0</v>
      </c>
      <c r="W34" s="41">
        <f t="shared" si="16"/>
        <v>0</v>
      </c>
      <c r="X34" s="41">
        <f t="shared" si="16"/>
        <v>9.6744897959183671</v>
      </c>
      <c r="Y34" s="41">
        <f t="shared" si="16"/>
        <v>85.909591836734705</v>
      </c>
      <c r="Z34" s="41">
        <f>AVERAGE(Z9:Z33,Z9:Z32)</f>
        <v>5.145833333333333</v>
      </c>
      <c r="AA34" s="41">
        <f>AVERAGE(AA9:AA33,AA9:AA32)</f>
        <v>0</v>
      </c>
      <c r="AB34" s="41">
        <f>AVERAGE(AB9:AB33,AB9:AB32)</f>
        <v>0</v>
      </c>
      <c r="AC34" s="41">
        <f t="shared" si="16"/>
        <v>92.03416666666665</v>
      </c>
      <c r="AD34" s="41">
        <f t="shared" si="16"/>
        <v>5.4448979591836739</v>
      </c>
      <c r="AE34" s="41">
        <f t="shared" si="16"/>
        <v>92.338571428571413</v>
      </c>
      <c r="AF34" s="41">
        <f t="shared" ref="AF34:AM34" si="17">AVERAGE(AF9:AF33,AF9:AF32)</f>
        <v>0.13518709677419308</v>
      </c>
      <c r="AG34" s="41">
        <f t="shared" si="17"/>
        <v>0.4340783602150538</v>
      </c>
      <c r="AH34" s="41">
        <f t="shared" si="17"/>
        <v>6.5999933721903981</v>
      </c>
      <c r="AI34" s="41">
        <f t="shared" si="17"/>
        <v>8.2673983777595925</v>
      </c>
      <c r="AJ34" s="41">
        <f t="shared" si="17"/>
        <v>75.016718931773951</v>
      </c>
      <c r="AK34" s="41">
        <f t="shared" si="17"/>
        <v>136.7038841218521</v>
      </c>
      <c r="AL34" s="41">
        <f t="shared" si="17"/>
        <v>92.191154334650662</v>
      </c>
      <c r="AM34" s="130">
        <f t="shared" si="17"/>
        <v>150.40654929379866</v>
      </c>
      <c r="AN34" s="124"/>
      <c r="AO34" s="124"/>
      <c r="AP34" s="118"/>
      <c r="AQ34" s="118"/>
      <c r="AR34" s="118"/>
      <c r="AS34" s="123"/>
    </row>
    <row r="35" spans="1:45" ht="15.5" thickTop="1" thickBot="1" x14ac:dyDescent="0.4">
      <c r="Z35">
        <v>0</v>
      </c>
      <c r="AA35">
        <v>0</v>
      </c>
    </row>
    <row r="36" spans="1:45" ht="15.75" customHeight="1" x14ac:dyDescent="0.35">
      <c r="A36" s="150" t="s">
        <v>15</v>
      </c>
      <c r="B36" s="151"/>
      <c r="C36" s="151"/>
      <c r="D36" s="151"/>
      <c r="E36" s="151"/>
      <c r="F36" s="152"/>
      <c r="G36" s="113"/>
      <c r="H36" s="135" t="s">
        <v>93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94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95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35">
      <c r="A37" s="140" t="s">
        <v>92</v>
      </c>
      <c r="B37" s="141"/>
      <c r="C37" s="141"/>
      <c r="D37" s="140" t="s">
        <v>99</v>
      </c>
      <c r="E37" s="141"/>
      <c r="F37" s="142"/>
      <c r="G37" s="114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96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74</v>
      </c>
      <c r="AH37" s="133"/>
      <c r="AI37" s="133"/>
      <c r="AJ37" s="133"/>
      <c r="AK37" s="134"/>
      <c r="AL37" s="139" t="s">
        <v>91</v>
      </c>
      <c r="AM37" s="133"/>
      <c r="AN37" s="133"/>
      <c r="AO37" s="138"/>
      <c r="AP37" s="132" t="s">
        <v>97</v>
      </c>
      <c r="AQ37" s="133"/>
      <c r="AR37" s="133"/>
      <c r="AS37" s="134"/>
    </row>
    <row r="38" spans="1:45" x14ac:dyDescent="0.3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212">
        <v>342</v>
      </c>
      <c r="K38" s="211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212">
        <v>246.46</v>
      </c>
      <c r="Z38" s="211"/>
      <c r="AA38" s="8" t="s">
        <v>21</v>
      </c>
      <c r="AB38" s="5" t="s">
        <v>23</v>
      </c>
      <c r="AC38" s="30"/>
      <c r="AD38" s="212">
        <v>2128.3000000000002</v>
      </c>
      <c r="AE38" s="211"/>
      <c r="AF38" s="7" t="s">
        <v>21</v>
      </c>
      <c r="AG38" s="5" t="s">
        <v>24</v>
      </c>
      <c r="AH38" s="6"/>
      <c r="AI38" s="212">
        <v>0</v>
      </c>
      <c r="AJ38" s="211"/>
      <c r="AK38" s="99" t="s">
        <v>21</v>
      </c>
      <c r="AL38" s="98" t="s">
        <v>24</v>
      </c>
      <c r="AM38" s="211">
        <v>125.79640000000001</v>
      </c>
      <c r="AN38" s="213"/>
      <c r="AO38" s="8" t="s">
        <v>21</v>
      </c>
      <c r="AP38" s="5" t="s">
        <v>24</v>
      </c>
      <c r="AQ38" s="211">
        <v>2099</v>
      </c>
      <c r="AR38" s="211"/>
      <c r="AS38" s="109" t="s">
        <v>21</v>
      </c>
    </row>
    <row r="39" spans="1:45" ht="15" thickBot="1" x14ac:dyDescent="0.4">
      <c r="A39" s="9" t="s">
        <v>22</v>
      </c>
      <c r="B39" s="10">
        <v>3854.51</v>
      </c>
      <c r="C39" s="11" t="s">
        <v>21</v>
      </c>
      <c r="D39" s="9" t="s">
        <v>71</v>
      </c>
      <c r="E39" s="10">
        <v>2374</v>
      </c>
      <c r="F39" s="12" t="s">
        <v>21</v>
      </c>
      <c r="G39" s="97"/>
      <c r="H39" s="100" t="s">
        <v>25</v>
      </c>
      <c r="I39" s="101"/>
      <c r="J39" s="102">
        <v>18.579999999999998</v>
      </c>
      <c r="K39" s="103" t="s">
        <v>62</v>
      </c>
      <c r="L39" s="104">
        <v>163.54166666667899</v>
      </c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v>32.409999999999997</v>
      </c>
      <c r="Z39" s="101" t="s">
        <v>62</v>
      </c>
      <c r="AA39" s="107">
        <v>163.37500000001299</v>
      </c>
      <c r="AB39" s="105" t="s">
        <v>25</v>
      </c>
      <c r="AC39" s="108"/>
      <c r="AD39" s="102">
        <v>94.52</v>
      </c>
      <c r="AE39" s="103" t="s">
        <v>72</v>
      </c>
      <c r="AF39" s="107">
        <v>0.18124999999999999</v>
      </c>
      <c r="AG39" s="105" t="s">
        <v>25</v>
      </c>
      <c r="AH39" s="101"/>
      <c r="AI39" s="102">
        <v>0</v>
      </c>
      <c r="AJ39" s="101" t="s">
        <v>75</v>
      </c>
      <c r="AK39" s="106">
        <v>163.04166666667899</v>
      </c>
      <c r="AL39" s="100" t="s">
        <v>25</v>
      </c>
      <c r="AM39" s="101">
        <v>19.8</v>
      </c>
      <c r="AN39" s="102" t="s">
        <v>75</v>
      </c>
      <c r="AO39" s="110">
        <v>163.50000000001299</v>
      </c>
      <c r="AP39" s="105" t="s">
        <v>25</v>
      </c>
      <c r="AQ39" s="101">
        <v>106.95</v>
      </c>
      <c r="AR39" s="103"/>
      <c r="AS39" s="106">
        <v>163.79166666667899</v>
      </c>
    </row>
    <row r="40" spans="1:45" ht="15.5" thickTop="1" thickBot="1" x14ac:dyDescent="0.4">
      <c r="AM40" s="131"/>
    </row>
    <row r="41" spans="1:45" ht="24" customHeight="1" thickTop="1" thickBot="1" x14ac:dyDescent="0.4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4">
      <c r="A42" s="165" t="s">
        <v>28</v>
      </c>
      <c r="B42" s="166"/>
      <c r="C42" s="166"/>
      <c r="D42" s="167"/>
      <c r="E42" s="43">
        <v>531.54999999999995</v>
      </c>
      <c r="F42" s="44" t="s">
        <v>69</v>
      </c>
      <c r="G42" s="47">
        <v>163.79166666667899</v>
      </c>
    </row>
    <row r="43" spans="1:45" ht="32.25" customHeight="1" thickBot="1" x14ac:dyDescent="0.4">
      <c r="A43" s="168" t="s">
        <v>70</v>
      </c>
      <c r="B43" s="169"/>
      <c r="C43" s="169"/>
      <c r="D43" s="170"/>
      <c r="E43" s="77"/>
      <c r="F43" s="78"/>
      <c r="G43" s="79">
        <v>85.13</v>
      </c>
    </row>
    <row r="44" spans="1:45" ht="32.25" customHeight="1" thickBot="1" x14ac:dyDescent="0.4">
      <c r="A44" s="168" t="s">
        <v>29</v>
      </c>
      <c r="B44" s="169"/>
      <c r="C44" s="169"/>
      <c r="D44" s="170"/>
      <c r="E44" s="77"/>
      <c r="F44" s="78"/>
      <c r="G44" s="79">
        <v>106.95</v>
      </c>
    </row>
    <row r="45" spans="1:45" ht="29.25" customHeight="1" thickBot="1" x14ac:dyDescent="0.4">
      <c r="A45" s="171" t="s">
        <v>30</v>
      </c>
      <c r="B45" s="172"/>
      <c r="C45" s="172"/>
      <c r="D45" s="173"/>
      <c r="E45" s="45">
        <v>284.69</v>
      </c>
      <c r="F45" s="83" t="s">
        <v>72</v>
      </c>
      <c r="G45" s="48">
        <v>163.87500000001299</v>
      </c>
    </row>
    <row r="46" spans="1:45" ht="34.5" customHeight="1" thickBot="1" x14ac:dyDescent="0.4">
      <c r="A46" s="153" t="s">
        <v>31</v>
      </c>
      <c r="B46" s="154"/>
      <c r="C46" s="154"/>
      <c r="D46" s="155"/>
      <c r="E46" s="46">
        <v>248.76000000000005</v>
      </c>
      <c r="F46" s="80" t="s">
        <v>72</v>
      </c>
      <c r="G46" s="60">
        <v>163.79166666667899</v>
      </c>
    </row>
    <row r="47" spans="1:45" ht="15" thickTop="1" x14ac:dyDescent="0.35"/>
    <row r="54" spans="1:44" x14ac:dyDescent="0.35">
      <c r="A54" s="34" t="s">
        <v>63</v>
      </c>
      <c r="B54" s="35"/>
      <c r="C54" s="35"/>
    </row>
    <row r="55" spans="1:44" x14ac:dyDescent="0.35">
      <c r="A55" s="36"/>
      <c r="B55" s="36"/>
      <c r="C55" s="36"/>
    </row>
    <row r="56" spans="1:44" x14ac:dyDescent="0.35">
      <c r="A56" s="37" t="s">
        <v>64</v>
      </c>
      <c r="B56" t="s">
        <v>103</v>
      </c>
    </row>
    <row r="57" spans="1:44" x14ac:dyDescent="0.35">
      <c r="A57" s="37" t="s">
        <v>65</v>
      </c>
      <c r="B57" t="s">
        <v>104</v>
      </c>
    </row>
    <row r="58" spans="1:44" x14ac:dyDescent="0.35">
      <c r="A58" s="37" t="s">
        <v>66</v>
      </c>
      <c r="B58" t="s">
        <v>105</v>
      </c>
    </row>
    <row r="59" spans="1:44" ht="15.5" x14ac:dyDescent="0.35">
      <c r="J59" s="29" t="s">
        <v>61</v>
      </c>
      <c r="R59" s="38" t="s">
        <v>98</v>
      </c>
      <c r="AA59" s="38" t="s">
        <v>67</v>
      </c>
      <c r="AI59" s="38"/>
    </row>
    <row r="61" spans="1:44" x14ac:dyDescent="0.35">
      <c r="AF61" s="57"/>
    </row>
    <row r="62" spans="1:44" x14ac:dyDescent="0.3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35">
      <c r="AM80" s="156"/>
      <c r="AN80" s="156"/>
      <c r="AO80" s="156"/>
    </row>
    <row r="81" spans="39:41" x14ac:dyDescent="0.35">
      <c r="AM81" s="156"/>
      <c r="AN81" s="156"/>
      <c r="AO81" s="156"/>
    </row>
    <row r="82" spans="39:41" ht="15.75" customHeight="1" x14ac:dyDescent="0.35">
      <c r="AM82" s="96"/>
      <c r="AN82" s="96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 JUN 23 </vt:lpstr>
      <vt:lpstr>'13 JUN 23 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hp</cp:lastModifiedBy>
  <cp:lastPrinted>2022-10-11T09:04:59Z</cp:lastPrinted>
  <dcterms:created xsi:type="dcterms:W3CDTF">2019-01-02T10:31:15Z</dcterms:created>
  <dcterms:modified xsi:type="dcterms:W3CDTF">2023-06-14T08:59:08Z</dcterms:modified>
</cp:coreProperties>
</file>