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4-AVRIL 2023\"/>
    </mc:Choice>
  </mc:AlternateContent>
  <xr:revisionPtr revIDLastSave="0" documentId="13_ncr:1_{A788057E-35AD-4F19-8760-D4B4293BE0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4 AVR 23 " sheetId="3" r:id="rId1"/>
  </sheets>
  <externalReferences>
    <externalReference r:id="rId2"/>
  </externalReferences>
  <definedNames>
    <definedName name="_xlnm.Print_Area" localSheetId="0">'14 AVR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3" l="1"/>
  <c r="O11" i="3"/>
  <c r="N12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N27" i="3"/>
  <c r="O27" i="3"/>
  <c r="N28" i="3"/>
  <c r="O28" i="3"/>
  <c r="N29" i="3"/>
  <c r="O29" i="3"/>
  <c r="N30" i="3"/>
  <c r="O30" i="3"/>
  <c r="N31" i="3"/>
  <c r="O31" i="3"/>
  <c r="N32" i="3"/>
  <c r="O32" i="3"/>
  <c r="N10" i="3"/>
  <c r="O10" i="3"/>
  <c r="L9" i="3" l="1"/>
  <c r="N9" i="3"/>
  <c r="O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Z34" i="3" l="1"/>
  <c r="AA34" i="3"/>
  <c r="AB34" i="3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X10" i="3"/>
  <c r="H10" i="3" s="1"/>
  <c r="Y10" i="3"/>
  <c r="X11" i="3"/>
  <c r="H11" i="3" s="1"/>
  <c r="Y11" i="3"/>
  <c r="X12" i="3"/>
  <c r="H12" i="3" s="1"/>
  <c r="Y12" i="3"/>
  <c r="X13" i="3"/>
  <c r="H13" i="3" s="1"/>
  <c r="Y13" i="3"/>
  <c r="X14" i="3"/>
  <c r="Y14" i="3"/>
  <c r="X15" i="3"/>
  <c r="Y15" i="3"/>
  <c r="X16" i="3"/>
  <c r="Y16" i="3"/>
  <c r="X17" i="3"/>
  <c r="Y17" i="3"/>
  <c r="X18" i="3"/>
  <c r="AH18" i="3" s="1"/>
  <c r="Y18" i="3"/>
  <c r="X19" i="3"/>
  <c r="Y19" i="3"/>
  <c r="X20" i="3"/>
  <c r="AH20" i="3" s="1"/>
  <c r="Y20" i="3"/>
  <c r="X21" i="3"/>
  <c r="AH21" i="3" s="1"/>
  <c r="Y21" i="3"/>
  <c r="X22" i="3"/>
  <c r="AH22" i="3" s="1"/>
  <c r="Y22" i="3"/>
  <c r="X23" i="3"/>
  <c r="AH23" i="3" s="1"/>
  <c r="Y23" i="3"/>
  <c r="X24" i="3"/>
  <c r="AH24" i="3" s="1"/>
  <c r="Y24" i="3"/>
  <c r="X25" i="3"/>
  <c r="AH25" i="3" s="1"/>
  <c r="Y25" i="3"/>
  <c r="X26" i="3"/>
  <c r="AH26" i="3" s="1"/>
  <c r="Y26" i="3"/>
  <c r="X27" i="3"/>
  <c r="AH27" i="3" s="1"/>
  <c r="Y27" i="3"/>
  <c r="X28" i="3"/>
  <c r="AH28" i="3" s="1"/>
  <c r="Y28" i="3"/>
  <c r="X29" i="3"/>
  <c r="AH29" i="3" s="1"/>
  <c r="Y29" i="3"/>
  <c r="X30" i="3"/>
  <c r="AH30" i="3" s="1"/>
  <c r="Y30" i="3"/>
  <c r="X31" i="3"/>
  <c r="AH31" i="3" s="1"/>
  <c r="Y31" i="3"/>
  <c r="X32" i="3"/>
  <c r="AH32" i="3" s="1"/>
  <c r="Y32" i="3"/>
  <c r="Y9" i="3"/>
  <c r="X9" i="3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4" i="3"/>
  <c r="AF33" i="3"/>
  <c r="AF34" i="3" s="1"/>
  <c r="AG33" i="3"/>
  <c r="AG34" i="3" s="1"/>
  <c r="Q13" i="3"/>
  <c r="Q12" i="3"/>
  <c r="Q11" i="3"/>
  <c r="Q10" i="3"/>
  <c r="Q9" i="3"/>
  <c r="AH19" i="3" l="1"/>
  <c r="AH10" i="3"/>
  <c r="I10" i="3" s="1"/>
  <c r="AH11" i="3"/>
  <c r="I11" i="3" s="1"/>
  <c r="AH13" i="3"/>
  <c r="I13" i="3" s="1"/>
  <c r="AH12" i="3"/>
  <c r="I12" i="3" s="1"/>
  <c r="X33" i="3"/>
  <c r="X34" i="3" s="1"/>
  <c r="Y33" i="3"/>
  <c r="Y34" i="3" s="1"/>
  <c r="AE33" i="3"/>
  <c r="AE34" i="3" s="1"/>
  <c r="AD33" i="3"/>
  <c r="AD34" i="3" s="1"/>
  <c r="H9" i="3" l="1"/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G9" i="3" l="1"/>
  <c r="AH9" i="3"/>
  <c r="I9" i="3" s="1"/>
  <c r="H14" i="3"/>
  <c r="H33" i="3" s="1"/>
  <c r="H34" i="3" s="1"/>
  <c r="AL34" i="3"/>
  <c r="Q14" i="3"/>
  <c r="Q33" i="3" s="1"/>
  <c r="Q34" i="3" s="1"/>
  <c r="K33" i="3"/>
  <c r="K34" i="3" s="1"/>
  <c r="I26" i="3" l="1"/>
  <c r="G26" i="3"/>
  <c r="G32" i="3" l="1"/>
  <c r="I32" i="3"/>
  <c r="G31" i="3"/>
  <c r="I31" i="3"/>
  <c r="G30" i="3"/>
  <c r="I30" i="3"/>
  <c r="I29" i="3"/>
  <c r="G29" i="3"/>
  <c r="G28" i="3"/>
  <c r="I28" i="3"/>
  <c r="I27" i="3"/>
  <c r="G27" i="3"/>
  <c r="I25" i="3"/>
  <c r="G25" i="3"/>
  <c r="G24" i="3"/>
  <c r="I24" i="3"/>
  <c r="G23" i="3"/>
  <c r="I23" i="3"/>
  <c r="G22" i="3"/>
  <c r="I22" i="3"/>
  <c r="G21" i="3"/>
  <c r="I21" i="3"/>
  <c r="I20" i="3"/>
  <c r="G20" i="3"/>
  <c r="G19" i="3"/>
  <c r="I19" i="3"/>
  <c r="G18" i="3"/>
  <c r="I18" i="3"/>
  <c r="G14" i="3"/>
  <c r="AH14" i="3"/>
  <c r="I14" i="3" l="1"/>
  <c r="C13" i="3" l="1"/>
  <c r="C12" i="3"/>
  <c r="C11" i="3"/>
  <c r="C10" i="3"/>
  <c r="D17" i="3"/>
  <c r="D21" i="3"/>
  <c r="AI13" i="3" l="1"/>
  <c r="E13" i="3" s="1"/>
  <c r="D13" i="3"/>
  <c r="D12" i="3"/>
  <c r="AI12" i="3"/>
  <c r="E12" i="3" s="1"/>
  <c r="D11" i="3"/>
  <c r="AI11" i="3"/>
  <c r="E11" i="3" s="1"/>
  <c r="D10" i="3"/>
  <c r="AI10" i="3"/>
  <c r="E10" i="3" s="1"/>
  <c r="C9" i="3"/>
  <c r="D32" i="3"/>
  <c r="D26" i="3"/>
  <c r="D25" i="3"/>
  <c r="D27" i="3"/>
  <c r="D24" i="3"/>
  <c r="B33" i="3"/>
  <c r="B34" i="3" s="1"/>
  <c r="D30" i="3"/>
  <c r="D22" i="3"/>
  <c r="D29" i="3"/>
  <c r="D31" i="3"/>
  <c r="D23" i="3"/>
  <c r="D28" i="3"/>
  <c r="D9" i="3" l="1"/>
  <c r="AI9" i="3"/>
  <c r="E9" i="3" s="1"/>
  <c r="C28" i="3"/>
  <c r="C19" i="3"/>
  <c r="C25" i="3"/>
  <c r="C31" i="3"/>
  <c r="C18" i="3"/>
  <c r="C23" i="3"/>
  <c r="C29" i="3"/>
  <c r="C20" i="3"/>
  <c r="D20" i="3"/>
  <c r="D19" i="3"/>
  <c r="AI19" i="3"/>
  <c r="E19" i="3" s="1"/>
  <c r="D18" i="3"/>
  <c r="D16" i="3"/>
  <c r="D15" i="3"/>
  <c r="AI14" i="3"/>
  <c r="D14" i="3"/>
  <c r="AM34" i="3"/>
  <c r="AI18" i="3" l="1"/>
  <c r="E18" i="3" s="1"/>
  <c r="AI28" i="3"/>
  <c r="E28" i="3" s="1"/>
  <c r="AI31" i="3"/>
  <c r="E31" i="3" s="1"/>
  <c r="C32" i="3"/>
  <c r="AI32" i="3"/>
  <c r="E32" i="3" s="1"/>
  <c r="C30" i="3"/>
  <c r="AI30" i="3"/>
  <c r="E30" i="3" s="1"/>
  <c r="C26" i="3"/>
  <c r="AI26" i="3"/>
  <c r="E26" i="3" s="1"/>
  <c r="C21" i="3"/>
  <c r="AI21" i="3"/>
  <c r="E21" i="3" s="1"/>
  <c r="AI29" i="3"/>
  <c r="E29" i="3" s="1"/>
  <c r="AI25" i="3"/>
  <c r="E25" i="3" s="1"/>
  <c r="C24" i="3"/>
  <c r="AI24" i="3"/>
  <c r="E24" i="3" s="1"/>
  <c r="AI23" i="3"/>
  <c r="E23" i="3" s="1"/>
  <c r="C22" i="3"/>
  <c r="AI22" i="3"/>
  <c r="E22" i="3" s="1"/>
  <c r="C27" i="3"/>
  <c r="AI27" i="3"/>
  <c r="E27" i="3" s="1"/>
  <c r="AI20" i="3"/>
  <c r="E20" i="3" s="1"/>
  <c r="D33" i="3"/>
  <c r="D34" i="3" s="1"/>
  <c r="C14" i="3"/>
  <c r="E14" i="3"/>
  <c r="AH15" i="3" l="1"/>
  <c r="AH16" i="3"/>
  <c r="AH17" i="3"/>
  <c r="G16" i="3" l="1"/>
  <c r="I16" i="3"/>
  <c r="G17" i="3"/>
  <c r="I17" i="3"/>
  <c r="G15" i="3"/>
  <c r="AJ34" i="3"/>
  <c r="G33" i="3" l="1"/>
  <c r="G34" i="3" s="1"/>
  <c r="I15" i="3"/>
  <c r="I33" i="3" s="1"/>
  <c r="I34" i="3" s="1"/>
  <c r="AH33" i="3"/>
  <c r="AH34" i="3" s="1"/>
  <c r="C16" i="3" l="1"/>
  <c r="AI16" i="3"/>
  <c r="E16" i="3" s="1"/>
  <c r="C17" i="3"/>
  <c r="AI17" i="3"/>
  <c r="E17" i="3" s="1"/>
  <c r="C15" i="3"/>
  <c r="AI15" i="3"/>
  <c r="AK34" i="3"/>
  <c r="C33" i="3" l="1"/>
  <c r="C34" i="3" s="1"/>
  <c r="E15" i="3"/>
  <c r="E33" i="3" s="1"/>
  <c r="E34" i="3" s="1"/>
  <c r="AI33" i="3"/>
  <c r="AI34" i="3" s="1"/>
</calcChain>
</file>

<file path=xl/sharedStrings.xml><?xml version="1.0" encoding="utf-8"?>
<sst xmlns="http://schemas.openxmlformats.org/spreadsheetml/2006/main" count="141" uniqueCount="108">
  <si>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</si>
  <si>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</si>
  <si>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</si>
  <si>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</si>
  <si>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</si>
  <si>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</si>
  <si>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</si>
  <si>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</si>
  <si>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</si>
  <si>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</si>
  <si>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</si>
  <si>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</si>
  <si>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</si>
  <si>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</si>
  <si>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</si>
  <si>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</si>
  <si>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</si>
  <si>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</si>
  <si>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</si>
  <si>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</si>
  <si>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</si>
  <si>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</si>
  <si>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</si>
  <si>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</si>
  <si>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</si>
  <si>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</si>
  <si>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</si>
  <si>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</si>
  <si>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</si>
  <si>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</si>
  <si>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</si>
  <si>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</si>
  <si>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</si>
  <si>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</si>
  <si>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</si>
  <si>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</si>
  <si>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</si>
  <si>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</si>
  <si>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</si>
  <si>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</si>
  <si>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</si>
  <si>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</si>
  <si>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</si>
  <si>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</si>
  <si>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</si>
  <si>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</si>
  <si>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</si>
  <si>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</si>
  <si>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</si>
  <si>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</si>
  <si>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</si>
  <si>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</si>
  <si>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</si>
  <si>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</si>
  <si>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</si>
  <si>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</si>
  <si>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</si>
  <si>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</si>
  <si>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</si>
  <si>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</si>
  <si>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</si>
  <si>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</si>
  <si>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</si>
  <si>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</si>
  <si>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</si>
  <si>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</si>
  <si>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</si>
  <si>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</si>
  <si>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</si>
  <si>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</si>
  <si>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</si>
  <si>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</si>
  <si>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</si>
  <si>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</si>
  <si>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</si>
  <si>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 xml:space="preserve">CGCL + </t>
  </si>
  <si>
    <t xml:space="preserve">PARAS +  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</si>
  <si>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</si>
  <si>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</si>
  <si>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</si>
  <si>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</si>
  <si>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</si>
  <si>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</si>
  <si>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</si>
  <si>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</si>
  <si>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</si>
  <si>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</si>
  <si>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</si>
  <si>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</si>
  <si>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</si>
  <si>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</si>
  <si>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</si>
  <si>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</si>
  <si>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</si>
  <si>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</si>
  <si>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</si>
  <si>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</si>
  <si>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</si>
  <si>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</si>
  <si>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</si>
  <si>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</si>
  <si>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</si>
  <si>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</si>
  <si>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</si>
  <si>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</si>
  <si>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TAGBA ET TETE</t>
  </si>
  <si>
    <t>DOSSA ET MONTCHO</t>
  </si>
  <si>
    <t>MONTCHO ET DOSSA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</si>
</sst>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4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64" fontId="0" fillId="0" borderId="0" xfId="0" applyNumberFormat="1"/>
    <xf numFmtId="1" fontId="2" fillId="0" borderId="38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1" fontId="2" fillId="0" borderId="40" xfId="1" applyNumberFormat="1" applyFont="1" applyBorder="1" applyAlignment="1">
      <alignment horizontal="center" vertical="center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'14 AVR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'14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'14 AVR 23 '!$B$9:$B$32</c:f>
              <c:numCache>
                <c:formatCode>General</c:formatCode>
                <c:ptCount val="24"/>
                <c:pt idx="0">
                  <c:v>124.98</c:v>
                </c:pt>
                <c:pt idx="1">
                  <c:v>116.92</c:v>
                </c:pt>
                <c:pt idx="2">
                  <c:v>116.03</c:v>
                </c:pt>
                <c:pt idx="3">
                  <c:v>110.91</c:v>
                </c:pt>
                <c:pt idx="4">
                  <c:v>123.69999999999999</c:v>
                </c:pt>
                <c:pt idx="5">
                  <c:v>104.96000000000001</c:v>
                </c:pt>
                <c:pt idx="6">
                  <c:v>95.44</c:v>
                </c:pt>
                <c:pt idx="7">
                  <c:v>101.83000000000001</c:v>
                </c:pt>
                <c:pt idx="8">
                  <c:v>111.84</c:v>
                </c:pt>
                <c:pt idx="9">
                  <c:v>126.58</c:v>
                </c:pt>
                <c:pt idx="10">
                  <c:v>132.51</c:v>
                </c:pt>
                <c:pt idx="11">
                  <c:v>130.62</c:v>
                </c:pt>
                <c:pt idx="12">
                  <c:v>130.32999999999998</c:v>
                </c:pt>
                <c:pt idx="13">
                  <c:v>128.19999999999999</c:v>
                </c:pt>
                <c:pt idx="14">
                  <c:v>133.74</c:v>
                </c:pt>
                <c:pt idx="15">
                  <c:v>130.60000000000002</c:v>
                </c:pt>
                <c:pt idx="16">
                  <c:v>135.15</c:v>
                </c:pt>
                <c:pt idx="17">
                  <c:v>147.26999999999998</c:v>
                </c:pt>
                <c:pt idx="18">
                  <c:v>138.61000000000001</c:v>
                </c:pt>
                <c:pt idx="19">
                  <c:v>145.75</c:v>
                </c:pt>
                <c:pt idx="20">
                  <c:v>152.11000000000001</c:v>
                </c:pt>
                <c:pt idx="21">
                  <c:v>121.81</c:v>
                </c:pt>
                <c:pt idx="22">
                  <c:v>122.5</c:v>
                </c:pt>
                <c:pt idx="23">
                  <c:v>131.03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'14 AVR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'14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'14 AVR 23 '!$C$9:$C$32</c:f>
              <c:numCache>
                <c:formatCode>General</c:formatCode>
                <c:ptCount val="24"/>
                <c:pt idx="0">
                  <c:v>20.565791946327245</c:v>
                </c:pt>
                <c:pt idx="1">
                  <c:v>19.457855006506016</c:v>
                </c:pt>
                <c:pt idx="2">
                  <c:v>19.836658056192004</c:v>
                </c:pt>
                <c:pt idx="3">
                  <c:v>19.952952316749688</c:v>
                </c:pt>
                <c:pt idx="4">
                  <c:v>20.24393473745754</c:v>
                </c:pt>
                <c:pt idx="5">
                  <c:v>18.116417912006913</c:v>
                </c:pt>
                <c:pt idx="6">
                  <c:v>18.718080133280946</c:v>
                </c:pt>
                <c:pt idx="7">
                  <c:v>21.234497692732504</c:v>
                </c:pt>
                <c:pt idx="8">
                  <c:v>21.040991939745666</c:v>
                </c:pt>
                <c:pt idx="9">
                  <c:v>21.333327261389979</c:v>
                </c:pt>
                <c:pt idx="10">
                  <c:v>19.721038148302863</c:v>
                </c:pt>
                <c:pt idx="11">
                  <c:v>19.750014677760181</c:v>
                </c:pt>
                <c:pt idx="12">
                  <c:v>19.72084236799342</c:v>
                </c:pt>
                <c:pt idx="13">
                  <c:v>19.565269901365692</c:v>
                </c:pt>
                <c:pt idx="14">
                  <c:v>17.117558502575733</c:v>
                </c:pt>
                <c:pt idx="15">
                  <c:v>20.459191812918714</c:v>
                </c:pt>
                <c:pt idx="16">
                  <c:v>23.908289106582011</c:v>
                </c:pt>
                <c:pt idx="17">
                  <c:v>19.439187148410671</c:v>
                </c:pt>
                <c:pt idx="18">
                  <c:v>26.191003929802253</c:v>
                </c:pt>
                <c:pt idx="19">
                  <c:v>26.191280832938155</c:v>
                </c:pt>
                <c:pt idx="20">
                  <c:v>25.006488601987193</c:v>
                </c:pt>
                <c:pt idx="21">
                  <c:v>21.372776223122582</c:v>
                </c:pt>
                <c:pt idx="22">
                  <c:v>25.85147813455535</c:v>
                </c:pt>
                <c:pt idx="23">
                  <c:v>23.742960140602936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'14 AVR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'14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'14 AVR 23 '!$D$9:$D$32</c:f>
              <c:numCache>
                <c:formatCode>0.00</c:formatCode>
                <c:ptCount val="24"/>
                <c:pt idx="0">
                  <c:v>99.19067673656437</c:v>
                </c:pt>
                <c:pt idx="1">
                  <c:v>92.45309127112202</c:v>
                </c:pt>
                <c:pt idx="2">
                  <c:v>91.208367938200837</c:v>
                </c:pt>
                <c:pt idx="3">
                  <c:v>86.085752301887993</c:v>
                </c:pt>
                <c:pt idx="4">
                  <c:v>98.753327716130173</c:v>
                </c:pt>
                <c:pt idx="5">
                  <c:v>82.203563694925009</c:v>
                </c:pt>
                <c:pt idx="6">
                  <c:v>72.301978308230133</c:v>
                </c:pt>
                <c:pt idx="7">
                  <c:v>75.982923536383794</c:v>
                </c:pt>
                <c:pt idx="8">
                  <c:v>85.908672913868116</c:v>
                </c:pt>
                <c:pt idx="9">
                  <c:v>99.987301803918371</c:v>
                </c:pt>
                <c:pt idx="10">
                  <c:v>107.36383261870074</c:v>
                </c:pt>
                <c:pt idx="11">
                  <c:v>105.52801524897842</c:v>
                </c:pt>
                <c:pt idx="12">
                  <c:v>105.2809074175459</c:v>
                </c:pt>
                <c:pt idx="13">
                  <c:v>103.3728391906314</c:v>
                </c:pt>
                <c:pt idx="14">
                  <c:v>111.14691276102232</c:v>
                </c:pt>
                <c:pt idx="15">
                  <c:v>104.79743812818644</c:v>
                </c:pt>
                <c:pt idx="16">
                  <c:v>105.74350237745725</c:v>
                </c:pt>
                <c:pt idx="17">
                  <c:v>122.46728299872478</c:v>
                </c:pt>
                <c:pt idx="18">
                  <c:v>107.02746650088122</c:v>
                </c:pt>
                <c:pt idx="19">
                  <c:v>114.06135064296966</c:v>
                </c:pt>
                <c:pt idx="20">
                  <c:v>121.42834454042708</c:v>
                </c:pt>
                <c:pt idx="21">
                  <c:v>94.906535573402635</c:v>
                </c:pt>
                <c:pt idx="22">
                  <c:v>91.063794173677692</c:v>
                </c:pt>
                <c:pt idx="23">
                  <c:v>101.86359060968553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'14 AVR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'14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'14 AVR 23 '!$E$9:$E$32</c:f>
              <c:numCache>
                <c:formatCode>0.00</c:formatCode>
                <c:ptCount val="24"/>
                <c:pt idx="0">
                  <c:v>5.2235313171084172</c:v>
                </c:pt>
                <c:pt idx="1">
                  <c:v>5.0090537223719949</c:v>
                </c:pt>
                <c:pt idx="2">
                  <c:v>4.9849740056071781</c:v>
                </c:pt>
                <c:pt idx="3">
                  <c:v>4.8712953813623088</c:v>
                </c:pt>
                <c:pt idx="4">
                  <c:v>4.7027375464122727</c:v>
                </c:pt>
                <c:pt idx="5">
                  <c:v>4.6400183930680967</c:v>
                </c:pt>
                <c:pt idx="6">
                  <c:v>4.4199415584889223</c:v>
                </c:pt>
                <c:pt idx="7">
                  <c:v>4.6125787708837223</c:v>
                </c:pt>
                <c:pt idx="8">
                  <c:v>4.8903351463862421</c:v>
                </c:pt>
                <c:pt idx="9">
                  <c:v>5.259370934691681</c:v>
                </c:pt>
                <c:pt idx="10">
                  <c:v>5.4251292329964045</c:v>
                </c:pt>
                <c:pt idx="11">
                  <c:v>5.3419700732614004</c:v>
                </c:pt>
                <c:pt idx="12">
                  <c:v>5.3282502144606738</c:v>
                </c:pt>
                <c:pt idx="13">
                  <c:v>5.2618909080029042</c:v>
                </c:pt>
                <c:pt idx="14">
                  <c:v>5.4755287364019765</c:v>
                </c:pt>
                <c:pt idx="15">
                  <c:v>5.3433700588948696</c:v>
                </c:pt>
                <c:pt idx="16">
                  <c:v>5.4982085159607621</c:v>
                </c:pt>
                <c:pt idx="17">
                  <c:v>5.3635298528645379</c:v>
                </c:pt>
                <c:pt idx="18">
                  <c:v>5.391529569316539</c:v>
                </c:pt>
                <c:pt idx="19">
                  <c:v>5.4973685240922023</c:v>
                </c:pt>
                <c:pt idx="20">
                  <c:v>5.6751668575857437</c:v>
                </c:pt>
                <c:pt idx="21">
                  <c:v>5.5306882034748028</c:v>
                </c:pt>
                <c:pt idx="22">
                  <c:v>5.5847276917669788</c:v>
                </c:pt>
                <c:pt idx="23">
                  <c:v>5.4234492497115312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'14 AVR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'14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'14 AVR 23 '!$Q$9:$Q$32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'14 AVR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'14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'14 AVR 23 '!$AE$9:$AE$32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'14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'14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'14 AVR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'14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'14 AVR 23 '!$AK$9:$AK$32</c:f>
              <c:numCache>
                <c:formatCode>0.00</c:formatCode>
                <c:ptCount val="24"/>
                <c:pt idx="0">
                  <c:v>20.565791946327245</c:v>
                </c:pt>
                <c:pt idx="1">
                  <c:v>19.457855006506016</c:v>
                </c:pt>
                <c:pt idx="2">
                  <c:v>19.836658056192004</c:v>
                </c:pt>
                <c:pt idx="3">
                  <c:v>19.952952316749688</c:v>
                </c:pt>
                <c:pt idx="4">
                  <c:v>20.24393473745754</c:v>
                </c:pt>
                <c:pt idx="5">
                  <c:v>18.116417912006913</c:v>
                </c:pt>
                <c:pt idx="6">
                  <c:v>18.718080133280946</c:v>
                </c:pt>
                <c:pt idx="7">
                  <c:v>21.234497692732504</c:v>
                </c:pt>
                <c:pt idx="8">
                  <c:v>21.040991939745666</c:v>
                </c:pt>
                <c:pt idx="9">
                  <c:v>21.333327261389979</c:v>
                </c:pt>
                <c:pt idx="10">
                  <c:v>19.721038148302863</c:v>
                </c:pt>
                <c:pt idx="11">
                  <c:v>19.750014677760181</c:v>
                </c:pt>
                <c:pt idx="12">
                  <c:v>19.72084236799342</c:v>
                </c:pt>
                <c:pt idx="13">
                  <c:v>19.565269901365692</c:v>
                </c:pt>
                <c:pt idx="14">
                  <c:v>17.117558502575733</c:v>
                </c:pt>
                <c:pt idx="15">
                  <c:v>20.459191812918714</c:v>
                </c:pt>
                <c:pt idx="16">
                  <c:v>23.908289106582011</c:v>
                </c:pt>
                <c:pt idx="17">
                  <c:v>19.439187148410671</c:v>
                </c:pt>
                <c:pt idx="18">
                  <c:v>26.191003929802253</c:v>
                </c:pt>
                <c:pt idx="19">
                  <c:v>26.191280832938155</c:v>
                </c:pt>
                <c:pt idx="20">
                  <c:v>25.006488601987193</c:v>
                </c:pt>
                <c:pt idx="21">
                  <c:v>21.372776223122582</c:v>
                </c:pt>
                <c:pt idx="22">
                  <c:v>25.85147813455535</c:v>
                </c:pt>
                <c:pt idx="23">
                  <c:v>23.742960140602936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'14 AVR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'14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'14 AVR 23 '!$AM$9:$AM$32</c:f>
              <c:numCache>
                <c:formatCode>0.00</c:formatCode>
                <c:ptCount val="24"/>
                <c:pt idx="0">
                  <c:v>157.23067673656436</c:v>
                </c:pt>
                <c:pt idx="1">
                  <c:v>150.89309127112202</c:v>
                </c:pt>
                <c:pt idx="2">
                  <c:v>149.67836793820084</c:v>
                </c:pt>
                <c:pt idx="3">
                  <c:v>145.61575230188799</c:v>
                </c:pt>
                <c:pt idx="4">
                  <c:v>139.47332771613017</c:v>
                </c:pt>
                <c:pt idx="5">
                  <c:v>139.42356369492501</c:v>
                </c:pt>
                <c:pt idx="6">
                  <c:v>131.18197830823013</c:v>
                </c:pt>
                <c:pt idx="7">
                  <c:v>135.3529235363838</c:v>
                </c:pt>
                <c:pt idx="8">
                  <c:v>145.18867291386812</c:v>
                </c:pt>
                <c:pt idx="9">
                  <c:v>157.70730180391837</c:v>
                </c:pt>
                <c:pt idx="10">
                  <c:v>165.07383261870075</c:v>
                </c:pt>
                <c:pt idx="11">
                  <c:v>162.15801524897842</c:v>
                </c:pt>
                <c:pt idx="12">
                  <c:v>161.71090741754591</c:v>
                </c:pt>
                <c:pt idx="13">
                  <c:v>159.56283919063139</c:v>
                </c:pt>
                <c:pt idx="14">
                  <c:v>169.42691276102232</c:v>
                </c:pt>
                <c:pt idx="15">
                  <c:v>161.49743812818645</c:v>
                </c:pt>
                <c:pt idx="16">
                  <c:v>163.42350237745725</c:v>
                </c:pt>
                <c:pt idx="17">
                  <c:v>163.21728299872478</c:v>
                </c:pt>
                <c:pt idx="18">
                  <c:v>157.43746650088121</c:v>
                </c:pt>
                <c:pt idx="19">
                  <c:v>161.11135064296965</c:v>
                </c:pt>
                <c:pt idx="20">
                  <c:v>168.46834454042707</c:v>
                </c:pt>
                <c:pt idx="21">
                  <c:v>167.08653557340264</c:v>
                </c:pt>
                <c:pt idx="22">
                  <c:v>164.48379417367769</c:v>
                </c:pt>
                <c:pt idx="23">
                  <c:v>160.99359060968553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'14 AVR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'14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'14 AVR 23 '!$F$9:$F$32</c:f>
              <c:numCache>
                <c:formatCode>General</c:formatCode>
                <c:ptCount val="24"/>
                <c:pt idx="0">
                  <c:v>270.79000000000002</c:v>
                </c:pt>
                <c:pt idx="1">
                  <c:v>261.75</c:v>
                </c:pt>
                <c:pt idx="2">
                  <c:v>254.21</c:v>
                </c:pt>
                <c:pt idx="3">
                  <c:v>258.06</c:v>
                </c:pt>
                <c:pt idx="4">
                  <c:v>259.70999999999998</c:v>
                </c:pt>
                <c:pt idx="5">
                  <c:v>247.64</c:v>
                </c:pt>
                <c:pt idx="6">
                  <c:v>241.27</c:v>
                </c:pt>
                <c:pt idx="7">
                  <c:v>246.9</c:v>
                </c:pt>
                <c:pt idx="8">
                  <c:v>228.43</c:v>
                </c:pt>
                <c:pt idx="9">
                  <c:v>196.02</c:v>
                </c:pt>
                <c:pt idx="10">
                  <c:v>191.93</c:v>
                </c:pt>
                <c:pt idx="11">
                  <c:v>189.83</c:v>
                </c:pt>
                <c:pt idx="12">
                  <c:v>197.01</c:v>
                </c:pt>
                <c:pt idx="13">
                  <c:v>178.83</c:v>
                </c:pt>
                <c:pt idx="14">
                  <c:v>201.56</c:v>
                </c:pt>
                <c:pt idx="15">
                  <c:v>213.22</c:v>
                </c:pt>
                <c:pt idx="16">
                  <c:v>221.81</c:v>
                </c:pt>
                <c:pt idx="17">
                  <c:v>215.36</c:v>
                </c:pt>
                <c:pt idx="18">
                  <c:v>253.57</c:v>
                </c:pt>
                <c:pt idx="19">
                  <c:v>252.4</c:v>
                </c:pt>
                <c:pt idx="20">
                  <c:v>255.4</c:v>
                </c:pt>
                <c:pt idx="21">
                  <c:v>254.94</c:v>
                </c:pt>
                <c:pt idx="22">
                  <c:v>227.89</c:v>
                </c:pt>
                <c:pt idx="23">
                  <c:v>219.45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'14 AVR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'14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'14 AVR 23 '!$G$9:$G$32</c:f>
              <c:numCache>
                <c:formatCode>0.00</c:formatCode>
                <c:ptCount val="24"/>
                <c:pt idx="0">
                  <c:v>168.62589883226298</c:v>
                </c:pt>
                <c:pt idx="1">
                  <c:v>164.71526562102011</c:v>
                </c:pt>
                <c:pt idx="2">
                  <c:v>159.74879984823502</c:v>
                </c:pt>
                <c:pt idx="3">
                  <c:v>159.79404702182825</c:v>
                </c:pt>
                <c:pt idx="4">
                  <c:v>162.03063329944669</c:v>
                </c:pt>
                <c:pt idx="5">
                  <c:v>144.65840692880153</c:v>
                </c:pt>
                <c:pt idx="6">
                  <c:v>154.94695041403131</c:v>
                </c:pt>
                <c:pt idx="7">
                  <c:v>159.51457182704422</c:v>
                </c:pt>
                <c:pt idx="8">
                  <c:v>172.8447294438528</c:v>
                </c:pt>
                <c:pt idx="9">
                  <c:v>131.32960397098623</c:v>
                </c:pt>
                <c:pt idx="10">
                  <c:v>117.17830933784097</c:v>
                </c:pt>
                <c:pt idx="11">
                  <c:v>108.87251767606443</c:v>
                </c:pt>
                <c:pt idx="12">
                  <c:v>112.81329402933855</c:v>
                </c:pt>
                <c:pt idx="13">
                  <c:v>109.21081448448797</c:v>
                </c:pt>
                <c:pt idx="14">
                  <c:v>129.36225932155168</c:v>
                </c:pt>
                <c:pt idx="15">
                  <c:v>135.08275536601144</c:v>
                </c:pt>
                <c:pt idx="16">
                  <c:v>123.71235944985352</c:v>
                </c:pt>
                <c:pt idx="17">
                  <c:v>123.06562574080344</c:v>
                </c:pt>
                <c:pt idx="18">
                  <c:v>146.57177231604174</c:v>
                </c:pt>
                <c:pt idx="19">
                  <c:v>149.00565011767287</c:v>
                </c:pt>
                <c:pt idx="20">
                  <c:v>147.79415685909711</c:v>
                </c:pt>
                <c:pt idx="21">
                  <c:v>147.60628018084361</c:v>
                </c:pt>
                <c:pt idx="22">
                  <c:v>131.90344929049235</c:v>
                </c:pt>
                <c:pt idx="23">
                  <c:v>130.15252530204629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'14 AVR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'14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'14 AVR 23 '!$H$9:$H$32</c:f>
              <c:numCache>
                <c:formatCode>0.00</c:formatCode>
                <c:ptCount val="24"/>
                <c:pt idx="0">
                  <c:v>89.992963732687855</c:v>
                </c:pt>
                <c:pt idx="1">
                  <c:v>85.205576392733349</c:v>
                </c:pt>
                <c:pt idx="2">
                  <c:v>82.916264119526005</c:v>
                </c:pt>
                <c:pt idx="3">
                  <c:v>86.57738617970621</c:v>
                </c:pt>
                <c:pt idx="4">
                  <c:v>85.915564645102535</c:v>
                </c:pt>
                <c:pt idx="5">
                  <c:v>91.848169206314225</c:v>
                </c:pt>
                <c:pt idx="6">
                  <c:v>75.368212962537939</c:v>
                </c:pt>
                <c:pt idx="7">
                  <c:v>75.103717128226251</c:v>
                </c:pt>
                <c:pt idx="8">
                  <c:v>43.362836100630517</c:v>
                </c:pt>
                <c:pt idx="9">
                  <c:v>51.924591608219281</c:v>
                </c:pt>
                <c:pt idx="10">
                  <c:v>61.430734304356761</c:v>
                </c:pt>
                <c:pt idx="11">
                  <c:v>68.584956438819376</c:v>
                </c:pt>
                <c:pt idx="12">
                  <c:v>72.068885999144428</c:v>
                </c:pt>
                <c:pt idx="13">
                  <c:v>57.213221510395066</c:v>
                </c:pt>
                <c:pt idx="14">
                  <c:v>58.913262551299994</c:v>
                </c:pt>
                <c:pt idx="15">
                  <c:v>64.758911038986724</c:v>
                </c:pt>
                <c:pt idx="16">
                  <c:v>85.02633187856199</c:v>
                </c:pt>
                <c:pt idx="17">
                  <c:v>80.137675980747147</c:v>
                </c:pt>
                <c:pt idx="18">
                  <c:v>93.408624053628131</c:v>
                </c:pt>
                <c:pt idx="19">
                  <c:v>89.948759494736095</c:v>
                </c:pt>
                <c:pt idx="20">
                  <c:v>94.061457404930437</c:v>
                </c:pt>
                <c:pt idx="21">
                  <c:v>93.754375712349358</c:v>
                </c:pt>
                <c:pt idx="22">
                  <c:v>83.569567321630643</c:v>
                </c:pt>
                <c:pt idx="23">
                  <c:v>77.121777528809304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'14 AVR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'14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'14 AVR 23 '!$I$9:$I$32</c:f>
              <c:numCache>
                <c:formatCode>0.00</c:formatCode>
                <c:ptCount val="24"/>
                <c:pt idx="0">
                  <c:v>12.171137435049173</c:v>
                </c:pt>
                <c:pt idx="1">
                  <c:v>11.829157986246583</c:v>
                </c:pt>
                <c:pt idx="2">
                  <c:v>11.544936032238992</c:v>
                </c:pt>
                <c:pt idx="3">
                  <c:v>11.688566798465571</c:v>
                </c:pt>
                <c:pt idx="4">
                  <c:v>11.763802055450766</c:v>
                </c:pt>
                <c:pt idx="5">
                  <c:v>11.133423864884277</c:v>
                </c:pt>
                <c:pt idx="6">
                  <c:v>10.954836623430777</c:v>
                </c:pt>
                <c:pt idx="7">
                  <c:v>12.28171104472956</c:v>
                </c:pt>
                <c:pt idx="8">
                  <c:v>12.222434455516646</c:v>
                </c:pt>
                <c:pt idx="9">
                  <c:v>12.765804420794565</c:v>
                </c:pt>
                <c:pt idx="10">
                  <c:v>13.3209563578023</c:v>
                </c:pt>
                <c:pt idx="11">
                  <c:v>12.372525885116216</c:v>
                </c:pt>
                <c:pt idx="12">
                  <c:v>12.127819971517011</c:v>
                </c:pt>
                <c:pt idx="13">
                  <c:v>12.405964005116983</c:v>
                </c:pt>
                <c:pt idx="14">
                  <c:v>13.284478127148317</c:v>
                </c:pt>
                <c:pt idx="15">
                  <c:v>13.378333595001903</c:v>
                </c:pt>
                <c:pt idx="16">
                  <c:v>13.071308671584474</c:v>
                </c:pt>
                <c:pt idx="17">
                  <c:v>12.156698278449438</c:v>
                </c:pt>
                <c:pt idx="18">
                  <c:v>13.589603630330101</c:v>
                </c:pt>
                <c:pt idx="19">
                  <c:v>13.445590387591052</c:v>
                </c:pt>
                <c:pt idx="20">
                  <c:v>13.544385735972481</c:v>
                </c:pt>
                <c:pt idx="21">
                  <c:v>13.579344106807026</c:v>
                </c:pt>
                <c:pt idx="22">
                  <c:v>12.416983387876952</c:v>
                </c:pt>
                <c:pt idx="23">
                  <c:v>12.17569716914444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'14 AVR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'14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'14 AVR 23 '!$AD$9:$AD$32</c:f>
              <c:numCache>
                <c:formatCode>0.00</c:formatCode>
                <c:ptCount val="24"/>
                <c:pt idx="0">
                  <c:v>37.65</c:v>
                </c:pt>
                <c:pt idx="1">
                  <c:v>37.69</c:v>
                </c:pt>
                <c:pt idx="2">
                  <c:v>37.75</c:v>
                </c:pt>
                <c:pt idx="3">
                  <c:v>37.68</c:v>
                </c:pt>
                <c:pt idx="4">
                  <c:v>38.01</c:v>
                </c:pt>
                <c:pt idx="5">
                  <c:v>33.14</c:v>
                </c:pt>
                <c:pt idx="6">
                  <c:v>29.06</c:v>
                </c:pt>
                <c:pt idx="7">
                  <c:v>44.92</c:v>
                </c:pt>
                <c:pt idx="8">
                  <c:v>50.78</c:v>
                </c:pt>
                <c:pt idx="9">
                  <c:v>107.92</c:v>
                </c:pt>
                <c:pt idx="10">
                  <c:v>110.27000000000001</c:v>
                </c:pt>
                <c:pt idx="11">
                  <c:v>113.94</c:v>
                </c:pt>
                <c:pt idx="12">
                  <c:v>110.28999999999999</c:v>
                </c:pt>
                <c:pt idx="13">
                  <c:v>110.5</c:v>
                </c:pt>
                <c:pt idx="14">
                  <c:v>103.34</c:v>
                </c:pt>
                <c:pt idx="15">
                  <c:v>98.4</c:v>
                </c:pt>
                <c:pt idx="16">
                  <c:v>96.4</c:v>
                </c:pt>
                <c:pt idx="17">
                  <c:v>92.7</c:v>
                </c:pt>
                <c:pt idx="18">
                  <c:v>92.2</c:v>
                </c:pt>
                <c:pt idx="19">
                  <c:v>89.58</c:v>
                </c:pt>
                <c:pt idx="20">
                  <c:v>89.18</c:v>
                </c:pt>
                <c:pt idx="21">
                  <c:v>90.56</c:v>
                </c:pt>
                <c:pt idx="22">
                  <c:v>87.02</c:v>
                </c:pt>
                <c:pt idx="23">
                  <c:v>89.11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'14 AVR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'14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'14 AVR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'14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'14 AVR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'14 AVR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'14 AVR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'14 AVR 23 '!$AJ$9:$AJ$32</c:f>
              <c:numCache>
                <c:formatCode>0.00</c:formatCode>
                <c:ptCount val="24"/>
                <c:pt idx="0">
                  <c:v>206.27589883226298</c:v>
                </c:pt>
                <c:pt idx="1">
                  <c:v>202.40526562102011</c:v>
                </c:pt>
                <c:pt idx="2">
                  <c:v>197.49879984823502</c:v>
                </c:pt>
                <c:pt idx="3">
                  <c:v>197.47404702182826</c:v>
                </c:pt>
                <c:pt idx="4">
                  <c:v>200.04063329944668</c:v>
                </c:pt>
                <c:pt idx="5">
                  <c:v>177.79840692880151</c:v>
                </c:pt>
                <c:pt idx="6">
                  <c:v>184.00695041403131</c:v>
                </c:pt>
                <c:pt idx="7">
                  <c:v>204.43457182704421</c:v>
                </c:pt>
                <c:pt idx="8">
                  <c:v>223.6247294438528</c:v>
                </c:pt>
                <c:pt idx="9">
                  <c:v>239.24960397098621</c:v>
                </c:pt>
                <c:pt idx="10">
                  <c:v>227.44830933784098</c:v>
                </c:pt>
                <c:pt idx="11">
                  <c:v>222.81251767606443</c:v>
                </c:pt>
                <c:pt idx="12">
                  <c:v>223.10329402933854</c:v>
                </c:pt>
                <c:pt idx="13">
                  <c:v>219.71081448448797</c:v>
                </c:pt>
                <c:pt idx="14">
                  <c:v>232.70225932155168</c:v>
                </c:pt>
                <c:pt idx="15">
                  <c:v>233.48275536601145</c:v>
                </c:pt>
                <c:pt idx="16">
                  <c:v>220.11235944985353</c:v>
                </c:pt>
                <c:pt idx="17">
                  <c:v>215.76562574080344</c:v>
                </c:pt>
                <c:pt idx="18">
                  <c:v>238.77177231604176</c:v>
                </c:pt>
                <c:pt idx="19">
                  <c:v>238.58565011767288</c:v>
                </c:pt>
                <c:pt idx="20">
                  <c:v>236.97415685909712</c:v>
                </c:pt>
                <c:pt idx="21">
                  <c:v>238.16628018084361</c:v>
                </c:pt>
                <c:pt idx="22">
                  <c:v>218.92344929049236</c:v>
                </c:pt>
                <c:pt idx="23">
                  <c:v>219.26252530204627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'14 AVR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'14 AVR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'14 AVR 23 '!$AL$9:$AL$32</c:f>
              <c:numCache>
                <c:formatCode>0.00</c:formatCode>
                <c:ptCount val="24"/>
                <c:pt idx="0">
                  <c:v>89.992963732687855</c:v>
                </c:pt>
                <c:pt idx="1">
                  <c:v>85.205576392733349</c:v>
                </c:pt>
                <c:pt idx="2">
                  <c:v>82.916264119526005</c:v>
                </c:pt>
                <c:pt idx="3">
                  <c:v>86.57738617970621</c:v>
                </c:pt>
                <c:pt idx="4">
                  <c:v>85.915564645102535</c:v>
                </c:pt>
                <c:pt idx="5">
                  <c:v>92.198169206314219</c:v>
                </c:pt>
                <c:pt idx="6">
                  <c:v>81.468212962537933</c:v>
                </c:pt>
                <c:pt idx="7">
                  <c:v>94.633717128226252</c:v>
                </c:pt>
                <c:pt idx="8">
                  <c:v>73.942836100630515</c:v>
                </c:pt>
                <c:pt idx="9">
                  <c:v>72.074591608219279</c:v>
                </c:pt>
                <c:pt idx="10">
                  <c:v>97.930734304356761</c:v>
                </c:pt>
                <c:pt idx="11">
                  <c:v>78.554956438819374</c:v>
                </c:pt>
                <c:pt idx="12">
                  <c:v>72.068885999144428</c:v>
                </c:pt>
                <c:pt idx="13">
                  <c:v>82.503221510395065</c:v>
                </c:pt>
                <c:pt idx="14">
                  <c:v>91.753262551299997</c:v>
                </c:pt>
                <c:pt idx="15">
                  <c:v>93.348911038986728</c:v>
                </c:pt>
                <c:pt idx="16">
                  <c:v>98.946331878561992</c:v>
                </c:pt>
                <c:pt idx="17">
                  <c:v>80.137675980747147</c:v>
                </c:pt>
                <c:pt idx="18">
                  <c:v>93.408624053628131</c:v>
                </c:pt>
                <c:pt idx="19">
                  <c:v>89.948759494736095</c:v>
                </c:pt>
                <c:pt idx="20">
                  <c:v>94.061457404930437</c:v>
                </c:pt>
                <c:pt idx="21">
                  <c:v>93.754375712349358</c:v>
                </c:pt>
                <c:pt idx="22">
                  <c:v>83.569567321630643</c:v>
                </c:pt>
                <c:pt idx="23">
                  <c:v>77.121777528809304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ELEVES_DISPATCHING\RELEVE_2023\RELEVES%20DES%20BILANS%20JOURNALIERS\Puissances%20Appel&#233;es%202023\001-12_Puissances%20Appel&#233;es%20%20annuelle%202023.xlsx" TargetMode="External"/><Relationship Id="rId1" Type="http://schemas.openxmlformats.org/officeDocument/2006/relationships/externalLinkPath" Target="/RELEVES_DISPATCHING/RELEVE_2023/RELEVES%20DES%20BILANS%20JOURNALIERS/Puissances%20Appel&#233;es%202023/001-12_Puissances%20Appel&#233;es%20%20annuell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oitation "/>
      <sheetName val="calcul des pertes et charges"/>
      <sheetName val="conso Aux"/>
    </sheetNames>
    <sheetDataSet>
      <sheetData sheetId="0">
        <row r="78">
          <cell r="M78">
            <v>0</v>
          </cell>
          <cell r="O78">
            <v>0</v>
          </cell>
          <cell r="P78">
            <v>0</v>
          </cell>
        </row>
        <row r="79">
          <cell r="M79">
            <v>0</v>
          </cell>
          <cell r="O79">
            <v>0</v>
          </cell>
          <cell r="P79">
            <v>0</v>
          </cell>
        </row>
        <row r="80">
          <cell r="M80">
            <v>0</v>
          </cell>
          <cell r="O80">
            <v>0</v>
          </cell>
          <cell r="P80">
            <v>0</v>
          </cell>
        </row>
        <row r="81">
          <cell r="M81">
            <v>0</v>
          </cell>
          <cell r="O81">
            <v>0</v>
          </cell>
          <cell r="P81">
            <v>0</v>
          </cell>
        </row>
        <row r="82">
          <cell r="M82">
            <v>0</v>
          </cell>
          <cell r="P82">
            <v>0</v>
          </cell>
        </row>
        <row r="83">
          <cell r="M83">
            <v>0</v>
          </cell>
          <cell r="P83">
            <v>0</v>
          </cell>
        </row>
        <row r="84">
          <cell r="M84">
            <v>0</v>
          </cell>
          <cell r="P84">
            <v>0</v>
          </cell>
        </row>
        <row r="85">
          <cell r="M85">
            <v>0</v>
          </cell>
          <cell r="P85">
            <v>0</v>
          </cell>
        </row>
        <row r="86">
          <cell r="M86">
            <v>0</v>
          </cell>
          <cell r="P86">
            <v>0</v>
          </cell>
        </row>
        <row r="87">
          <cell r="M87">
            <v>0</v>
          </cell>
          <cell r="P87">
            <v>0</v>
          </cell>
        </row>
        <row r="88">
          <cell r="M88">
            <v>0</v>
          </cell>
          <cell r="P88">
            <v>0</v>
          </cell>
        </row>
        <row r="89">
          <cell r="M89">
            <v>0</v>
          </cell>
          <cell r="P89">
            <v>0</v>
          </cell>
        </row>
        <row r="90">
          <cell r="M90">
            <v>0</v>
          </cell>
          <cell r="P90">
            <v>0</v>
          </cell>
        </row>
        <row r="91">
          <cell r="M91">
            <v>0</v>
          </cell>
          <cell r="P91">
            <v>0</v>
          </cell>
        </row>
        <row r="92">
          <cell r="M92">
            <v>0</v>
          </cell>
          <cell r="P92">
            <v>0</v>
          </cell>
        </row>
        <row r="93">
          <cell r="M93">
            <v>0</v>
          </cell>
          <cell r="P93">
            <v>0</v>
          </cell>
        </row>
        <row r="94">
          <cell r="M94">
            <v>0</v>
          </cell>
          <cell r="P94">
            <v>0</v>
          </cell>
        </row>
        <row r="95">
          <cell r="M95">
            <v>0</v>
          </cell>
          <cell r="P95">
            <v>0</v>
          </cell>
        </row>
        <row r="96">
          <cell r="M96">
            <v>0</v>
          </cell>
          <cell r="O96">
            <v>0</v>
          </cell>
          <cell r="P96">
            <v>0</v>
          </cell>
        </row>
        <row r="97">
          <cell r="M97">
            <v>0</v>
          </cell>
          <cell r="O97">
            <v>0</v>
          </cell>
          <cell r="P97">
            <v>0</v>
          </cell>
        </row>
        <row r="98">
          <cell r="M98">
            <v>0</v>
          </cell>
          <cell r="O98">
            <v>0</v>
          </cell>
          <cell r="P98">
            <v>0</v>
          </cell>
        </row>
        <row r="99">
          <cell r="M99">
            <v>0</v>
          </cell>
          <cell r="O99">
            <v>0</v>
          </cell>
          <cell r="P99">
            <v>0</v>
          </cell>
        </row>
        <row r="100">
          <cell r="M100">
            <v>0</v>
          </cell>
          <cell r="O100">
            <v>0</v>
          </cell>
          <cell r="P100">
            <v>0</v>
          </cell>
        </row>
        <row r="101">
          <cell r="M101">
            <v>0</v>
          </cell>
          <cell r="O101">
            <v>0</v>
          </cell>
          <cell r="P101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topLeftCell="A20" zoomScale="85" zoomScaleNormal="85" zoomScaleSheetLayoutView="85" workbookViewId="0">
      <selection activeCell="AO30" sqref="AO30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79" t="s">
        <v>102</v>
      </c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79"/>
      <c r="AO1" s="179"/>
    </row>
    <row r="2" spans="1:54" ht="20.25" x14ac:dyDescent="0.25">
      <c r="A2" s="180">
        <v>45030</v>
      </c>
      <c r="B2" s="180"/>
      <c r="C2" s="180"/>
      <c r="D2" s="180"/>
      <c r="E2" s="180"/>
      <c r="F2" s="180"/>
      <c r="G2" s="180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81" t="s">
        <v>0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207" t="s">
        <v>90</v>
      </c>
      <c r="AG4" s="208"/>
      <c r="AH4" s="208"/>
      <c r="AI4" s="208"/>
      <c r="AJ4" s="186" t="s">
        <v>103</v>
      </c>
      <c r="AK4" s="187"/>
      <c r="AL4" s="186" t="s">
        <v>104</v>
      </c>
      <c r="AM4" s="187"/>
      <c r="AN4" s="174" t="s">
        <v>68</v>
      </c>
      <c r="AO4" s="175"/>
      <c r="AP4" s="175"/>
      <c r="AQ4" s="175"/>
      <c r="AR4" s="175"/>
      <c r="AS4" s="176"/>
    </row>
    <row r="5" spans="1:54" ht="15.75" customHeight="1" thickBot="1" x14ac:dyDescent="0.3">
      <c r="B5" s="183"/>
      <c r="C5" s="184"/>
      <c r="D5" s="184"/>
      <c r="E5" s="184"/>
      <c r="F5" s="184"/>
      <c r="G5" s="184"/>
      <c r="H5" s="184"/>
      <c r="I5" s="184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209"/>
      <c r="AG5" s="210"/>
      <c r="AH5" s="210"/>
      <c r="AI5" s="210"/>
      <c r="AJ5" s="188"/>
      <c r="AK5" s="189"/>
      <c r="AL5" s="188"/>
      <c r="AM5" s="189"/>
      <c r="AN5" s="177"/>
      <c r="AO5" s="156"/>
      <c r="AP5" s="156"/>
      <c r="AQ5" s="156"/>
      <c r="AR5" s="156"/>
      <c r="AS5" s="178"/>
    </row>
    <row r="6" spans="1:54" ht="18.75" customHeight="1" thickBot="1" x14ac:dyDescent="0.3">
      <c r="B6" s="198" t="s">
        <v>1</v>
      </c>
      <c r="C6" s="199"/>
      <c r="D6" s="199"/>
      <c r="E6" s="199"/>
      <c r="F6" s="199"/>
      <c r="G6" s="199"/>
      <c r="H6" s="199"/>
      <c r="I6" s="200"/>
      <c r="J6" s="198" t="s">
        <v>73</v>
      </c>
      <c r="K6" s="201"/>
      <c r="L6" s="199"/>
      <c r="M6" s="199"/>
      <c r="N6" s="199"/>
      <c r="O6" s="199"/>
      <c r="P6" s="200"/>
      <c r="Q6" s="202"/>
      <c r="R6" s="192" t="s">
        <v>91</v>
      </c>
      <c r="S6" s="193"/>
      <c r="T6" s="193"/>
      <c r="U6" s="193"/>
      <c r="V6" s="193"/>
      <c r="W6" s="193"/>
      <c r="X6" s="193"/>
      <c r="Y6" s="193"/>
      <c r="Z6" s="192" t="s">
        <v>92</v>
      </c>
      <c r="AA6" s="193"/>
      <c r="AB6" s="193"/>
      <c r="AC6" s="193"/>
      <c r="AD6" s="193"/>
      <c r="AE6" s="193"/>
      <c r="AF6" s="194" t="s">
        <v>14</v>
      </c>
      <c r="AG6" s="195"/>
      <c r="AH6" s="203" t="s">
        <v>11</v>
      </c>
      <c r="AI6" s="204"/>
      <c r="AJ6" s="188"/>
      <c r="AK6" s="189"/>
      <c r="AL6" s="188"/>
      <c r="AM6" s="189"/>
      <c r="AN6" s="177"/>
      <c r="AO6" s="156"/>
      <c r="AP6" s="156"/>
      <c r="AQ6" s="156"/>
      <c r="AR6" s="156"/>
      <c r="AS6" s="178"/>
    </row>
    <row r="7" spans="1:54" ht="36.75" customHeight="1" thickBot="1" x14ac:dyDescent="0.3">
      <c r="B7" s="145" t="s">
        <v>12</v>
      </c>
      <c r="C7" s="146"/>
      <c r="D7" s="146"/>
      <c r="E7" s="147"/>
      <c r="F7" s="146" t="s">
        <v>13</v>
      </c>
      <c r="G7" s="146"/>
      <c r="H7" s="146"/>
      <c r="I7" s="148"/>
      <c r="J7" s="143" t="s">
        <v>7</v>
      </c>
      <c r="K7" s="144"/>
      <c r="L7" s="158" t="s">
        <v>8</v>
      </c>
      <c r="M7" s="144"/>
      <c r="N7" s="158" t="s">
        <v>9</v>
      </c>
      <c r="O7" s="144"/>
      <c r="P7" s="158" t="s">
        <v>10</v>
      </c>
      <c r="Q7" s="159"/>
      <c r="R7" s="143" t="s">
        <v>4</v>
      </c>
      <c r="S7" s="157"/>
      <c r="T7" s="157"/>
      <c r="U7" s="157"/>
      <c r="V7" s="157"/>
      <c r="W7" s="157"/>
      <c r="X7" s="158" t="s">
        <v>89</v>
      </c>
      <c r="Y7" s="159"/>
      <c r="Z7" s="143" t="s">
        <v>3</v>
      </c>
      <c r="AA7" s="157"/>
      <c r="AB7" s="157"/>
      <c r="AC7" s="144"/>
      <c r="AD7" s="149" t="s">
        <v>89</v>
      </c>
      <c r="AE7" s="149"/>
      <c r="AF7" s="196"/>
      <c r="AG7" s="197"/>
      <c r="AH7" s="205"/>
      <c r="AI7" s="206"/>
      <c r="AJ7" s="190"/>
      <c r="AK7" s="191"/>
      <c r="AL7" s="190"/>
      <c r="AM7" s="191"/>
      <c r="AN7" s="177"/>
      <c r="AO7" s="156"/>
      <c r="AP7" s="156"/>
      <c r="AQ7" s="156"/>
      <c r="AR7" s="156"/>
      <c r="AS7" s="178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78</v>
      </c>
      <c r="S8" s="87" t="s">
        <v>79</v>
      </c>
      <c r="T8" s="87" t="s">
        <v>82</v>
      </c>
      <c r="U8" s="87" t="s">
        <v>83</v>
      </c>
      <c r="V8" s="87" t="s">
        <v>84</v>
      </c>
      <c r="W8" s="87" t="s">
        <v>85</v>
      </c>
      <c r="X8" s="13" t="s">
        <v>40</v>
      </c>
      <c r="Y8" s="14" t="s">
        <v>88</v>
      </c>
      <c r="Z8" s="86" t="s">
        <v>80</v>
      </c>
      <c r="AA8" s="87" t="s">
        <v>81</v>
      </c>
      <c r="AB8" s="87" t="s">
        <v>86</v>
      </c>
      <c r="AC8" s="88" t="s">
        <v>87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5"/>
      <c r="AO8" s="126"/>
      <c r="AP8" s="126"/>
      <c r="AQ8" s="126"/>
      <c r="AR8" s="126"/>
      <c r="AS8" s="119"/>
    </row>
    <row r="9" spans="1:54" ht="15.75" x14ac:dyDescent="0.25">
      <c r="A9" s="25">
        <v>1</v>
      </c>
      <c r="B9" s="74">
        <v>124.98</v>
      </c>
      <c r="C9" s="51">
        <f t="shared" ref="C9:C32" si="0">AK9-AE9</f>
        <v>20.565791946327245</v>
      </c>
      <c r="D9" s="52">
        <f t="shared" ref="D9:D32" si="1">AM9-Y9</f>
        <v>99.19067673656437</v>
      </c>
      <c r="E9" s="59">
        <f t="shared" ref="E9:E32" si="2">(AG9+AI9)-Q9</f>
        <v>5.2235313171084172</v>
      </c>
      <c r="F9" s="76">
        <v>270.79000000000002</v>
      </c>
      <c r="G9" s="52">
        <f t="shared" ref="G9:G32" si="3">AJ9-AD9</f>
        <v>168.62589883226298</v>
      </c>
      <c r="H9" s="52">
        <f t="shared" ref="H9:H32" si="4">AL9-X9</f>
        <v>89.992963732687855</v>
      </c>
      <c r="I9" s="53">
        <f t="shared" ref="I9:I32" si="5">(AH9+AF9)-P9</f>
        <v>12.171137435049173</v>
      </c>
      <c r="J9" s="58">
        <v>0</v>
      </c>
      <c r="K9" s="84">
        <v>0</v>
      </c>
      <c r="L9" s="67">
        <f>'[1]Exploitation '!M78</f>
        <v>0</v>
      </c>
      <c r="M9" s="67">
        <v>0</v>
      </c>
      <c r="N9" s="67">
        <f>'[1]Exploitation '!O78</f>
        <v>0</v>
      </c>
      <c r="O9" s="67">
        <f>'[1]Exploitation '!P78</f>
        <v>0</v>
      </c>
      <c r="P9" s="72">
        <f>J9+L9+N9</f>
        <v>0</v>
      </c>
      <c r="Q9" s="82">
        <f>K9+M9+O9</f>
        <v>0</v>
      </c>
      <c r="R9" s="90">
        <v>0</v>
      </c>
      <c r="S9" s="84">
        <v>0</v>
      </c>
      <c r="T9" s="84">
        <v>0</v>
      </c>
      <c r="U9" s="84">
        <v>58.04</v>
      </c>
      <c r="V9" s="84">
        <v>0</v>
      </c>
      <c r="W9" s="84">
        <v>0</v>
      </c>
      <c r="X9" s="93">
        <f>R9+T9+V9</f>
        <v>0</v>
      </c>
      <c r="Y9" s="94">
        <f>S9+U9+W9</f>
        <v>58.04</v>
      </c>
      <c r="Z9" s="90">
        <v>0</v>
      </c>
      <c r="AA9" s="84">
        <v>0</v>
      </c>
      <c r="AB9" s="84">
        <v>37.65</v>
      </c>
      <c r="AC9" s="84">
        <v>0</v>
      </c>
      <c r="AD9" s="95">
        <f>Z9+AB9</f>
        <v>37.65</v>
      </c>
      <c r="AE9" s="52">
        <f>AA9+AC9</f>
        <v>0</v>
      </c>
      <c r="AF9" s="115">
        <v>0.46749973118279564</v>
      </c>
      <c r="AG9" s="116">
        <v>0.1017657258064516</v>
      </c>
      <c r="AH9" s="54">
        <f t="shared" ref="AH9:AH32" si="6">(F9+P9+X9+AD9)-(AJ9+AL9+AF9)</f>
        <v>11.703637703866377</v>
      </c>
      <c r="AI9" s="63">
        <f t="shared" ref="AI9:AI32" si="7">(B9+Q9+Y9+AE9)-(AM9+AK9+AG9)</f>
        <v>5.1217655913019655</v>
      </c>
      <c r="AJ9" s="64">
        <v>206.27589883226298</v>
      </c>
      <c r="AK9" s="61">
        <v>20.565791946327245</v>
      </c>
      <c r="AL9" s="66">
        <v>89.992963732687855</v>
      </c>
      <c r="AM9" s="61">
        <v>157.23067673656436</v>
      </c>
      <c r="AS9" s="120"/>
      <c r="BA9" s="42"/>
      <c r="BB9" s="42"/>
    </row>
    <row r="10" spans="1:54" ht="15.75" x14ac:dyDescent="0.25">
      <c r="A10" s="25">
        <v>2</v>
      </c>
      <c r="B10" s="69">
        <v>116.92</v>
      </c>
      <c r="C10" s="51">
        <f t="shared" si="0"/>
        <v>19.457855006506016</v>
      </c>
      <c r="D10" s="52">
        <f t="shared" si="1"/>
        <v>92.45309127112202</v>
      </c>
      <c r="E10" s="59">
        <f t="shared" si="2"/>
        <v>5.0090537223719949</v>
      </c>
      <c r="F10" s="68">
        <v>261.75</v>
      </c>
      <c r="G10" s="52">
        <f t="shared" si="3"/>
        <v>164.71526562102011</v>
      </c>
      <c r="H10" s="52">
        <f t="shared" si="4"/>
        <v>85.205576392733349</v>
      </c>
      <c r="I10" s="53">
        <f t="shared" si="5"/>
        <v>11.829157986246583</v>
      </c>
      <c r="J10" s="58">
        <v>0</v>
      </c>
      <c r="K10" s="81">
        <v>0</v>
      </c>
      <c r="L10" s="67">
        <f>'[1]Exploitation '!M79</f>
        <v>0</v>
      </c>
      <c r="M10" s="67">
        <v>0</v>
      </c>
      <c r="N10" s="67">
        <f>'[1]Exploitation '!O79</f>
        <v>0</v>
      </c>
      <c r="O10" s="67">
        <f>'[1]Exploitation '!P79</f>
        <v>0</v>
      </c>
      <c r="P10" s="72">
        <f t="shared" ref="P10:P32" si="8">J10+L10+N10</f>
        <v>0</v>
      </c>
      <c r="Q10" s="82">
        <f t="shared" ref="Q10:Q32" si="9">K10+M10+O10</f>
        <v>0</v>
      </c>
      <c r="R10" s="90">
        <v>0</v>
      </c>
      <c r="S10" s="84">
        <v>0</v>
      </c>
      <c r="T10" s="84">
        <v>0</v>
      </c>
      <c r="U10" s="84">
        <v>58.44</v>
      </c>
      <c r="V10" s="84">
        <v>0</v>
      </c>
      <c r="W10" s="84">
        <v>0</v>
      </c>
      <c r="X10" s="93">
        <f t="shared" ref="X10:X32" si="10">R10+T10+V10</f>
        <v>0</v>
      </c>
      <c r="Y10" s="94">
        <f t="shared" ref="Y10:Y32" si="11">S10+U10+W10</f>
        <v>58.44</v>
      </c>
      <c r="Z10" s="90">
        <v>0</v>
      </c>
      <c r="AA10" s="84">
        <v>0</v>
      </c>
      <c r="AB10" s="84">
        <v>37.69</v>
      </c>
      <c r="AC10" s="84">
        <v>0</v>
      </c>
      <c r="AD10" s="95">
        <f t="shared" ref="AD10:AD32" si="12">Z10+AB10</f>
        <v>37.69</v>
      </c>
      <c r="AE10" s="52">
        <f t="shared" ref="AE10:AE32" si="13">AA10+AC10</f>
        <v>0</v>
      </c>
      <c r="AF10" s="117">
        <v>0.46749973118279564</v>
      </c>
      <c r="AG10" s="116">
        <v>0.1017657258064516</v>
      </c>
      <c r="AH10" s="54">
        <f t="shared" si="6"/>
        <v>11.361658255063787</v>
      </c>
      <c r="AI10" s="63">
        <f t="shared" si="7"/>
        <v>4.9072879965655432</v>
      </c>
      <c r="AJ10" s="64">
        <v>202.40526562102011</v>
      </c>
      <c r="AK10" s="61">
        <v>19.457855006506016</v>
      </c>
      <c r="AL10" s="66">
        <v>85.205576392733349</v>
      </c>
      <c r="AM10" s="61">
        <v>150.89309127112202</v>
      </c>
      <c r="AS10" s="120"/>
      <c r="BA10" s="42"/>
      <c r="BB10" s="42"/>
    </row>
    <row r="11" spans="1:54" ht="15" customHeight="1" x14ac:dyDescent="0.25">
      <c r="A11" s="25">
        <v>3</v>
      </c>
      <c r="B11" s="69">
        <v>116.03</v>
      </c>
      <c r="C11" s="51">
        <f t="shared" si="0"/>
        <v>19.836658056192004</v>
      </c>
      <c r="D11" s="52">
        <f t="shared" si="1"/>
        <v>91.208367938200837</v>
      </c>
      <c r="E11" s="59">
        <f t="shared" si="2"/>
        <v>4.9849740056071781</v>
      </c>
      <c r="F11" s="68">
        <v>254.21</v>
      </c>
      <c r="G11" s="52">
        <f t="shared" si="3"/>
        <v>159.74879984823502</v>
      </c>
      <c r="H11" s="52">
        <f t="shared" si="4"/>
        <v>82.916264119526005</v>
      </c>
      <c r="I11" s="53">
        <f t="shared" si="5"/>
        <v>11.544936032238992</v>
      </c>
      <c r="J11" s="58">
        <v>0</v>
      </c>
      <c r="K11" s="81">
        <v>0</v>
      </c>
      <c r="L11" s="67">
        <f>'[1]Exploitation '!M80</f>
        <v>0</v>
      </c>
      <c r="M11" s="67">
        <v>0</v>
      </c>
      <c r="N11" s="67">
        <f>'[1]Exploitation '!O80</f>
        <v>0</v>
      </c>
      <c r="O11" s="67">
        <f>'[1]Exploitation '!P80</f>
        <v>0</v>
      </c>
      <c r="P11" s="72">
        <f t="shared" si="8"/>
        <v>0</v>
      </c>
      <c r="Q11" s="82">
        <f t="shared" si="9"/>
        <v>0</v>
      </c>
      <c r="R11" s="90">
        <v>0</v>
      </c>
      <c r="S11" s="84">
        <v>0</v>
      </c>
      <c r="T11" s="84">
        <v>0</v>
      </c>
      <c r="U11" s="84">
        <v>58.47</v>
      </c>
      <c r="V11" s="84">
        <v>0</v>
      </c>
      <c r="W11" s="84">
        <v>0</v>
      </c>
      <c r="X11" s="93">
        <f t="shared" si="10"/>
        <v>0</v>
      </c>
      <c r="Y11" s="94">
        <f t="shared" si="11"/>
        <v>58.47</v>
      </c>
      <c r="Z11" s="90">
        <v>0</v>
      </c>
      <c r="AA11" s="84">
        <v>0</v>
      </c>
      <c r="AB11" s="84">
        <v>37.75</v>
      </c>
      <c r="AC11" s="84">
        <v>0</v>
      </c>
      <c r="AD11" s="95">
        <f t="shared" si="12"/>
        <v>37.75</v>
      </c>
      <c r="AE11" s="52">
        <f t="shared" si="13"/>
        <v>0</v>
      </c>
      <c r="AF11" s="117">
        <v>0.46749973118279564</v>
      </c>
      <c r="AG11" s="116">
        <v>0.1017657258064516</v>
      </c>
      <c r="AH11" s="54">
        <f t="shared" si="6"/>
        <v>11.077436301056196</v>
      </c>
      <c r="AI11" s="63">
        <f t="shared" si="7"/>
        <v>4.8832082798007264</v>
      </c>
      <c r="AJ11" s="64">
        <v>197.49879984823502</v>
      </c>
      <c r="AK11" s="61">
        <v>19.836658056192004</v>
      </c>
      <c r="AL11" s="66">
        <v>82.916264119526005</v>
      </c>
      <c r="AM11" s="61">
        <v>149.67836793820084</v>
      </c>
      <c r="AS11" s="120"/>
      <c r="BA11" s="42"/>
      <c r="BB11" s="42"/>
    </row>
    <row r="12" spans="1:54" ht="15" customHeight="1" x14ac:dyDescent="0.25">
      <c r="A12" s="25">
        <v>4</v>
      </c>
      <c r="B12" s="69">
        <v>110.91</v>
      </c>
      <c r="C12" s="51">
        <f t="shared" si="0"/>
        <v>19.952952316749688</v>
      </c>
      <c r="D12" s="52">
        <f t="shared" si="1"/>
        <v>86.085752301887993</v>
      </c>
      <c r="E12" s="59">
        <f t="shared" si="2"/>
        <v>4.8712953813623088</v>
      </c>
      <c r="F12" s="68">
        <v>258.06</v>
      </c>
      <c r="G12" s="52">
        <f t="shared" si="3"/>
        <v>159.79404702182825</v>
      </c>
      <c r="H12" s="52">
        <f t="shared" si="4"/>
        <v>86.57738617970621</v>
      </c>
      <c r="I12" s="53">
        <f t="shared" si="5"/>
        <v>11.688566798465571</v>
      </c>
      <c r="J12" s="58">
        <v>0</v>
      </c>
      <c r="K12" s="81">
        <v>0</v>
      </c>
      <c r="L12" s="67">
        <f>'[1]Exploitation '!M81</f>
        <v>0</v>
      </c>
      <c r="M12" s="67">
        <v>0</v>
      </c>
      <c r="N12" s="67">
        <f>'[1]Exploitation '!O81</f>
        <v>0</v>
      </c>
      <c r="O12" s="67">
        <f>'[1]Exploitation '!P81</f>
        <v>0</v>
      </c>
      <c r="P12" s="72">
        <f t="shared" si="8"/>
        <v>0</v>
      </c>
      <c r="Q12" s="82">
        <f t="shared" si="9"/>
        <v>0</v>
      </c>
      <c r="R12" s="90">
        <v>0</v>
      </c>
      <c r="S12" s="84">
        <v>0</v>
      </c>
      <c r="T12" s="84">
        <v>0</v>
      </c>
      <c r="U12" s="84">
        <v>59.53</v>
      </c>
      <c r="V12" s="84">
        <v>0</v>
      </c>
      <c r="W12" s="84">
        <v>0</v>
      </c>
      <c r="X12" s="93">
        <f t="shared" si="10"/>
        <v>0</v>
      </c>
      <c r="Y12" s="94">
        <f t="shared" si="11"/>
        <v>59.53</v>
      </c>
      <c r="Z12" s="90">
        <v>0</v>
      </c>
      <c r="AA12" s="84">
        <v>0</v>
      </c>
      <c r="AB12" s="84">
        <v>37.68</v>
      </c>
      <c r="AC12" s="84">
        <v>0</v>
      </c>
      <c r="AD12" s="95">
        <f t="shared" si="12"/>
        <v>37.68</v>
      </c>
      <c r="AE12" s="52">
        <f t="shared" si="13"/>
        <v>0</v>
      </c>
      <c r="AF12" s="117">
        <v>0.46749973118279564</v>
      </c>
      <c r="AG12" s="116">
        <v>0.1017657258064516</v>
      </c>
      <c r="AH12" s="54">
        <f t="shared" si="6"/>
        <v>11.221067067282775</v>
      </c>
      <c r="AI12" s="63">
        <f t="shared" si="7"/>
        <v>4.7695296555558571</v>
      </c>
      <c r="AJ12" s="64">
        <v>197.47404702182826</v>
      </c>
      <c r="AK12" s="61">
        <v>19.952952316749688</v>
      </c>
      <c r="AL12" s="66">
        <v>86.57738617970621</v>
      </c>
      <c r="AM12" s="61">
        <v>145.61575230188799</v>
      </c>
      <c r="AS12" s="120"/>
      <c r="BA12" s="42"/>
      <c r="BB12" s="42"/>
    </row>
    <row r="13" spans="1:54" ht="15.75" x14ac:dyDescent="0.25">
      <c r="A13" s="25">
        <v>5</v>
      </c>
      <c r="B13" s="69">
        <v>123.69999999999999</v>
      </c>
      <c r="C13" s="51">
        <f t="shared" si="0"/>
        <v>20.24393473745754</v>
      </c>
      <c r="D13" s="52">
        <f t="shared" si="1"/>
        <v>98.753327716130173</v>
      </c>
      <c r="E13" s="59">
        <f t="shared" si="2"/>
        <v>4.7027375464122727</v>
      </c>
      <c r="F13" s="68">
        <v>259.70999999999998</v>
      </c>
      <c r="G13" s="52">
        <f t="shared" si="3"/>
        <v>162.03063329944669</v>
      </c>
      <c r="H13" s="52">
        <f t="shared" si="4"/>
        <v>85.915564645102535</v>
      </c>
      <c r="I13" s="53">
        <f t="shared" si="5"/>
        <v>11.763802055450766</v>
      </c>
      <c r="J13" s="58">
        <v>0</v>
      </c>
      <c r="K13" s="81">
        <v>0</v>
      </c>
      <c r="L13" s="67">
        <f>'[1]Exploitation '!M82</f>
        <v>0</v>
      </c>
      <c r="M13" s="67">
        <v>0</v>
      </c>
      <c r="N13" s="67">
        <v>0</v>
      </c>
      <c r="O13" s="67">
        <f>'[1]Exploitation '!P82</f>
        <v>0</v>
      </c>
      <c r="P13" s="72">
        <f t="shared" si="8"/>
        <v>0</v>
      </c>
      <c r="Q13" s="82">
        <f t="shared" si="9"/>
        <v>0</v>
      </c>
      <c r="R13" s="90">
        <v>0</v>
      </c>
      <c r="S13" s="84">
        <v>0</v>
      </c>
      <c r="T13" s="84">
        <v>0</v>
      </c>
      <c r="U13" s="84">
        <v>40.72</v>
      </c>
      <c r="V13" s="84">
        <v>0</v>
      </c>
      <c r="W13" s="84">
        <v>0</v>
      </c>
      <c r="X13" s="93">
        <f t="shared" si="10"/>
        <v>0</v>
      </c>
      <c r="Y13" s="94">
        <f t="shared" si="11"/>
        <v>40.72</v>
      </c>
      <c r="Z13" s="90">
        <v>0</v>
      </c>
      <c r="AA13" s="84">
        <v>0</v>
      </c>
      <c r="AB13" s="84">
        <v>38.01</v>
      </c>
      <c r="AC13" s="84">
        <v>0</v>
      </c>
      <c r="AD13" s="95">
        <f t="shared" si="12"/>
        <v>38.01</v>
      </c>
      <c r="AE13" s="52">
        <f t="shared" si="13"/>
        <v>0</v>
      </c>
      <c r="AF13" s="117">
        <v>0.46749973118279564</v>
      </c>
      <c r="AG13" s="116">
        <v>0.1017657258064516</v>
      </c>
      <c r="AH13" s="54">
        <f t="shared" si="6"/>
        <v>11.29630232426797</v>
      </c>
      <c r="AI13" s="63">
        <f t="shared" si="7"/>
        <v>4.600971820605821</v>
      </c>
      <c r="AJ13" s="64">
        <v>200.04063329944668</v>
      </c>
      <c r="AK13" s="61">
        <v>20.24393473745754</v>
      </c>
      <c r="AL13" s="66">
        <v>85.915564645102535</v>
      </c>
      <c r="AM13" s="61">
        <v>139.47332771613017</v>
      </c>
      <c r="AS13" s="120"/>
      <c r="BA13" s="42"/>
      <c r="BB13" s="42"/>
    </row>
    <row r="14" spans="1:54" ht="15.75" customHeight="1" x14ac:dyDescent="0.25">
      <c r="A14" s="25">
        <v>6</v>
      </c>
      <c r="B14" s="69">
        <v>104.96000000000001</v>
      </c>
      <c r="C14" s="51">
        <f t="shared" si="0"/>
        <v>18.116417912006913</v>
      </c>
      <c r="D14" s="52">
        <f t="shared" si="1"/>
        <v>82.203563694925009</v>
      </c>
      <c r="E14" s="59">
        <f t="shared" si="2"/>
        <v>4.6400183930680967</v>
      </c>
      <c r="F14" s="68">
        <v>247.64</v>
      </c>
      <c r="G14" s="52">
        <f t="shared" si="3"/>
        <v>144.65840692880153</v>
      </c>
      <c r="H14" s="52">
        <f t="shared" si="4"/>
        <v>91.848169206314225</v>
      </c>
      <c r="I14" s="53">
        <f t="shared" si="5"/>
        <v>11.133423864884277</v>
      </c>
      <c r="J14" s="58">
        <v>0</v>
      </c>
      <c r="K14" s="81">
        <v>0</v>
      </c>
      <c r="L14" s="67">
        <f>'[1]Exploitation '!M83</f>
        <v>0</v>
      </c>
      <c r="M14" s="67">
        <v>0</v>
      </c>
      <c r="N14" s="67">
        <v>0</v>
      </c>
      <c r="O14" s="67">
        <f>'[1]Exploitation '!P83</f>
        <v>0</v>
      </c>
      <c r="P14" s="72">
        <f t="shared" si="8"/>
        <v>0</v>
      </c>
      <c r="Q14" s="82">
        <f t="shared" si="9"/>
        <v>0</v>
      </c>
      <c r="R14" s="90">
        <v>0.35</v>
      </c>
      <c r="S14" s="84">
        <v>0</v>
      </c>
      <c r="T14" s="84">
        <v>0</v>
      </c>
      <c r="U14" s="84">
        <v>57.22</v>
      </c>
      <c r="V14" s="84">
        <v>0</v>
      </c>
      <c r="W14" s="84">
        <v>0</v>
      </c>
      <c r="X14" s="93">
        <f t="shared" si="10"/>
        <v>0.35</v>
      </c>
      <c r="Y14" s="94">
        <f t="shared" si="11"/>
        <v>57.22</v>
      </c>
      <c r="Z14" s="90">
        <v>0.6</v>
      </c>
      <c r="AA14" s="84">
        <v>0</v>
      </c>
      <c r="AB14" s="84">
        <v>32.54</v>
      </c>
      <c r="AC14" s="84">
        <v>0</v>
      </c>
      <c r="AD14" s="95">
        <f t="shared" si="12"/>
        <v>33.14</v>
      </c>
      <c r="AE14" s="52">
        <f t="shared" si="13"/>
        <v>0</v>
      </c>
      <c r="AF14" s="117">
        <v>0.46749973118279564</v>
      </c>
      <c r="AG14" s="116">
        <v>0.1017657258064516</v>
      </c>
      <c r="AH14" s="54">
        <f t="shared" si="6"/>
        <v>10.665924133701481</v>
      </c>
      <c r="AI14" s="63">
        <f t="shared" si="7"/>
        <v>4.538252667261645</v>
      </c>
      <c r="AJ14" s="64">
        <v>177.79840692880151</v>
      </c>
      <c r="AK14" s="61">
        <v>18.116417912006913</v>
      </c>
      <c r="AL14" s="66">
        <v>92.198169206314219</v>
      </c>
      <c r="AM14" s="61">
        <v>139.42356369492501</v>
      </c>
      <c r="AS14" s="120"/>
      <c r="BA14" s="42"/>
      <c r="BB14" s="42"/>
    </row>
    <row r="15" spans="1:54" ht="15.75" x14ac:dyDescent="0.25">
      <c r="A15" s="25">
        <v>7</v>
      </c>
      <c r="B15" s="69">
        <v>95.44</v>
      </c>
      <c r="C15" s="51">
        <f t="shared" si="0"/>
        <v>18.718080133280946</v>
      </c>
      <c r="D15" s="52">
        <f t="shared" si="1"/>
        <v>72.301978308230133</v>
      </c>
      <c r="E15" s="59">
        <f t="shared" si="2"/>
        <v>4.4199415584889223</v>
      </c>
      <c r="F15" s="68">
        <v>241.27</v>
      </c>
      <c r="G15" s="52">
        <f t="shared" si="3"/>
        <v>154.94695041403131</v>
      </c>
      <c r="H15" s="52">
        <f t="shared" si="4"/>
        <v>75.368212962537939</v>
      </c>
      <c r="I15" s="53">
        <f t="shared" si="5"/>
        <v>10.954836623430777</v>
      </c>
      <c r="J15" s="58">
        <v>0</v>
      </c>
      <c r="K15" s="81">
        <v>0</v>
      </c>
      <c r="L15" s="67">
        <f>'[1]Exploitation '!M84</f>
        <v>0</v>
      </c>
      <c r="M15" s="67">
        <v>0</v>
      </c>
      <c r="N15" s="67">
        <v>0</v>
      </c>
      <c r="O15" s="67">
        <f>'[1]Exploitation '!P84</f>
        <v>0</v>
      </c>
      <c r="P15" s="72">
        <f t="shared" si="8"/>
        <v>0</v>
      </c>
      <c r="Q15" s="82">
        <f t="shared" si="9"/>
        <v>0</v>
      </c>
      <c r="R15" s="90">
        <v>6.1</v>
      </c>
      <c r="S15" s="84">
        <v>0</v>
      </c>
      <c r="T15" s="84">
        <v>0</v>
      </c>
      <c r="U15" s="84">
        <v>58.88</v>
      </c>
      <c r="V15" s="84">
        <v>0</v>
      </c>
      <c r="W15" s="84">
        <v>0</v>
      </c>
      <c r="X15" s="93">
        <f t="shared" si="10"/>
        <v>6.1</v>
      </c>
      <c r="Y15" s="94">
        <f t="shared" si="11"/>
        <v>58.88</v>
      </c>
      <c r="Z15" s="90">
        <v>3.5</v>
      </c>
      <c r="AA15" s="84">
        <v>0</v>
      </c>
      <c r="AB15" s="84">
        <v>25.56</v>
      </c>
      <c r="AC15" s="84">
        <v>0</v>
      </c>
      <c r="AD15" s="95">
        <f t="shared" si="12"/>
        <v>29.06</v>
      </c>
      <c r="AE15" s="52">
        <f t="shared" si="13"/>
        <v>0</v>
      </c>
      <c r="AF15" s="117">
        <v>0.46749973118279564</v>
      </c>
      <c r="AG15" s="116">
        <v>0.1017657258064516</v>
      </c>
      <c r="AH15" s="54">
        <f t="shared" si="6"/>
        <v>10.487336892247981</v>
      </c>
      <c r="AI15" s="63">
        <f t="shared" si="7"/>
        <v>4.3181758326824706</v>
      </c>
      <c r="AJ15" s="64">
        <v>184.00695041403131</v>
      </c>
      <c r="AK15" s="61">
        <v>18.718080133280946</v>
      </c>
      <c r="AL15" s="66">
        <v>81.468212962537933</v>
      </c>
      <c r="AM15" s="61">
        <v>131.18197830823013</v>
      </c>
      <c r="AS15" s="120"/>
      <c r="BA15" s="42"/>
      <c r="BB15" s="42"/>
    </row>
    <row r="16" spans="1:54" ht="15.75" x14ac:dyDescent="0.25">
      <c r="A16" s="25">
        <v>8</v>
      </c>
      <c r="B16" s="69">
        <v>101.83000000000001</v>
      </c>
      <c r="C16" s="51">
        <f t="shared" si="0"/>
        <v>21.234497692732504</v>
      </c>
      <c r="D16" s="52">
        <f t="shared" si="1"/>
        <v>75.982923536383794</v>
      </c>
      <c r="E16" s="59">
        <f t="shared" si="2"/>
        <v>4.6125787708837223</v>
      </c>
      <c r="F16" s="68">
        <v>246.9</v>
      </c>
      <c r="G16" s="52">
        <f t="shared" si="3"/>
        <v>159.51457182704422</v>
      </c>
      <c r="H16" s="52">
        <f t="shared" si="4"/>
        <v>75.103717128226251</v>
      </c>
      <c r="I16" s="53">
        <f t="shared" si="5"/>
        <v>12.28171104472956</v>
      </c>
      <c r="J16" s="58">
        <v>0</v>
      </c>
      <c r="K16" s="81">
        <v>0</v>
      </c>
      <c r="L16" s="67">
        <f>'[1]Exploitation '!M85</f>
        <v>0</v>
      </c>
      <c r="M16" s="67">
        <v>0</v>
      </c>
      <c r="N16" s="67">
        <v>0</v>
      </c>
      <c r="O16" s="67">
        <f>'[1]Exploitation '!P85</f>
        <v>0</v>
      </c>
      <c r="P16" s="72">
        <f t="shared" si="8"/>
        <v>0</v>
      </c>
      <c r="Q16" s="82">
        <f t="shared" si="9"/>
        <v>0</v>
      </c>
      <c r="R16" s="90">
        <v>19.53</v>
      </c>
      <c r="S16" s="84">
        <v>0</v>
      </c>
      <c r="T16" s="84">
        <v>0</v>
      </c>
      <c r="U16" s="84">
        <v>59.37</v>
      </c>
      <c r="V16" s="84">
        <v>0</v>
      </c>
      <c r="W16" s="84">
        <v>0</v>
      </c>
      <c r="X16" s="93">
        <f t="shared" si="10"/>
        <v>19.53</v>
      </c>
      <c r="Y16" s="94">
        <f t="shared" si="11"/>
        <v>59.37</v>
      </c>
      <c r="Z16" s="90">
        <v>7.2</v>
      </c>
      <c r="AA16" s="84">
        <v>0</v>
      </c>
      <c r="AB16" s="84">
        <v>37.72</v>
      </c>
      <c r="AC16" s="84">
        <v>0</v>
      </c>
      <c r="AD16" s="95">
        <f t="shared" si="12"/>
        <v>44.92</v>
      </c>
      <c r="AE16" s="52">
        <f t="shared" si="13"/>
        <v>0</v>
      </c>
      <c r="AF16" s="117">
        <v>0.46749973118279564</v>
      </c>
      <c r="AG16" s="116">
        <v>0.1017657258064516</v>
      </c>
      <c r="AH16" s="54">
        <f t="shared" si="6"/>
        <v>11.814211313546764</v>
      </c>
      <c r="AI16" s="63">
        <f t="shared" si="7"/>
        <v>4.5108130450772705</v>
      </c>
      <c r="AJ16" s="64">
        <v>204.43457182704421</v>
      </c>
      <c r="AK16" s="61">
        <v>21.234497692732504</v>
      </c>
      <c r="AL16" s="66">
        <v>94.633717128226252</v>
      </c>
      <c r="AM16" s="61">
        <v>135.3529235363838</v>
      </c>
      <c r="AS16" s="120"/>
      <c r="BA16" s="42"/>
      <c r="BB16" s="42"/>
    </row>
    <row r="17" spans="1:54" ht="15.75" x14ac:dyDescent="0.25">
      <c r="A17" s="25">
        <v>9</v>
      </c>
      <c r="B17" s="69">
        <v>111.84</v>
      </c>
      <c r="C17" s="51">
        <f t="shared" si="0"/>
        <v>21.040991939745666</v>
      </c>
      <c r="D17" s="52">
        <f t="shared" si="1"/>
        <v>85.908672913868116</v>
      </c>
      <c r="E17" s="59">
        <f t="shared" si="2"/>
        <v>4.8903351463862421</v>
      </c>
      <c r="F17" s="68">
        <v>228.43</v>
      </c>
      <c r="G17" s="52">
        <f t="shared" si="3"/>
        <v>172.8447294438528</v>
      </c>
      <c r="H17" s="52">
        <f t="shared" si="4"/>
        <v>43.362836100630517</v>
      </c>
      <c r="I17" s="53">
        <f t="shared" si="5"/>
        <v>12.222434455516646</v>
      </c>
      <c r="J17" s="58">
        <v>0</v>
      </c>
      <c r="K17" s="81">
        <v>0</v>
      </c>
      <c r="L17" s="67">
        <f>'[1]Exploitation '!M86</f>
        <v>0</v>
      </c>
      <c r="M17" s="67">
        <v>0</v>
      </c>
      <c r="N17" s="67">
        <v>0</v>
      </c>
      <c r="O17" s="67">
        <f>'[1]Exploitation '!P86</f>
        <v>0</v>
      </c>
      <c r="P17" s="72">
        <f t="shared" si="8"/>
        <v>0</v>
      </c>
      <c r="Q17" s="82">
        <f t="shared" si="9"/>
        <v>0</v>
      </c>
      <c r="R17" s="90">
        <v>30.58</v>
      </c>
      <c r="S17" s="84">
        <v>0</v>
      </c>
      <c r="T17" s="84">
        <v>0</v>
      </c>
      <c r="U17" s="84">
        <v>59.28</v>
      </c>
      <c r="V17" s="84">
        <v>0</v>
      </c>
      <c r="W17" s="84">
        <v>0</v>
      </c>
      <c r="X17" s="93">
        <f t="shared" si="10"/>
        <v>30.58</v>
      </c>
      <c r="Y17" s="94">
        <f t="shared" si="11"/>
        <v>59.28</v>
      </c>
      <c r="Z17" s="90">
        <v>13.4</v>
      </c>
      <c r="AA17" s="84">
        <v>0</v>
      </c>
      <c r="AB17" s="84">
        <v>37.380000000000003</v>
      </c>
      <c r="AC17" s="84">
        <v>0</v>
      </c>
      <c r="AD17" s="95">
        <f t="shared" si="12"/>
        <v>50.78</v>
      </c>
      <c r="AE17" s="52">
        <f t="shared" si="13"/>
        <v>0</v>
      </c>
      <c r="AF17" s="117">
        <v>0.46749973118279564</v>
      </c>
      <c r="AG17" s="116">
        <v>0.1017657258064516</v>
      </c>
      <c r="AH17" s="54">
        <f t="shared" si="6"/>
        <v>11.75493472433385</v>
      </c>
      <c r="AI17" s="63">
        <f t="shared" si="7"/>
        <v>4.7885694205797904</v>
      </c>
      <c r="AJ17" s="64">
        <v>223.6247294438528</v>
      </c>
      <c r="AK17" s="61">
        <v>21.040991939745666</v>
      </c>
      <c r="AL17" s="66">
        <v>73.942836100630515</v>
      </c>
      <c r="AM17" s="61">
        <v>145.18867291386812</v>
      </c>
      <c r="AS17" s="120"/>
      <c r="BA17" s="42"/>
      <c r="BB17" s="42"/>
    </row>
    <row r="18" spans="1:54" ht="15.75" x14ac:dyDescent="0.25">
      <c r="A18" s="25">
        <v>10</v>
      </c>
      <c r="B18" s="69">
        <v>126.58</v>
      </c>
      <c r="C18" s="51">
        <f t="shared" si="0"/>
        <v>21.333327261389979</v>
      </c>
      <c r="D18" s="52">
        <f t="shared" si="1"/>
        <v>99.987301803918371</v>
      </c>
      <c r="E18" s="59">
        <f t="shared" si="2"/>
        <v>5.259370934691681</v>
      </c>
      <c r="F18" s="68">
        <v>196.02</v>
      </c>
      <c r="G18" s="52">
        <f t="shared" si="3"/>
        <v>131.32960397098623</v>
      </c>
      <c r="H18" s="52">
        <f t="shared" si="4"/>
        <v>51.924591608219281</v>
      </c>
      <c r="I18" s="53">
        <f t="shared" si="5"/>
        <v>12.765804420794565</v>
      </c>
      <c r="J18" s="58">
        <v>0</v>
      </c>
      <c r="K18" s="81">
        <v>0</v>
      </c>
      <c r="L18" s="67">
        <f>'[1]Exploitation '!M87</f>
        <v>0</v>
      </c>
      <c r="M18" s="67">
        <v>0</v>
      </c>
      <c r="N18" s="67">
        <v>0</v>
      </c>
      <c r="O18" s="67">
        <f>'[1]Exploitation '!P87</f>
        <v>0</v>
      </c>
      <c r="P18" s="72">
        <f t="shared" si="8"/>
        <v>0</v>
      </c>
      <c r="Q18" s="82">
        <f t="shared" si="9"/>
        <v>0</v>
      </c>
      <c r="R18" s="90">
        <v>20.149999999999999</v>
      </c>
      <c r="S18" s="84">
        <v>0</v>
      </c>
      <c r="T18" s="84">
        <v>0</v>
      </c>
      <c r="U18" s="84">
        <v>57.72</v>
      </c>
      <c r="V18" s="84">
        <v>0</v>
      </c>
      <c r="W18" s="84">
        <v>0</v>
      </c>
      <c r="X18" s="93">
        <f t="shared" si="10"/>
        <v>20.149999999999999</v>
      </c>
      <c r="Y18" s="94">
        <f t="shared" si="11"/>
        <v>57.72</v>
      </c>
      <c r="Z18" s="90">
        <v>15.8</v>
      </c>
      <c r="AA18" s="84">
        <v>0</v>
      </c>
      <c r="AB18" s="84">
        <v>92.12</v>
      </c>
      <c r="AC18" s="84">
        <v>0</v>
      </c>
      <c r="AD18" s="95">
        <f t="shared" si="12"/>
        <v>107.92</v>
      </c>
      <c r="AE18" s="52">
        <f t="shared" si="13"/>
        <v>0</v>
      </c>
      <c r="AF18" s="117">
        <v>0.46749973118279564</v>
      </c>
      <c r="AG18" s="116">
        <v>0.1017657258064516</v>
      </c>
      <c r="AH18" s="54">
        <f t="shared" si="6"/>
        <v>12.298304689611768</v>
      </c>
      <c r="AI18" s="63">
        <f t="shared" si="7"/>
        <v>5.1576052088852293</v>
      </c>
      <c r="AJ18" s="64">
        <v>239.24960397098621</v>
      </c>
      <c r="AK18" s="61">
        <v>21.333327261389979</v>
      </c>
      <c r="AL18" s="66">
        <v>72.074591608219279</v>
      </c>
      <c r="AM18" s="61">
        <v>157.70730180391837</v>
      </c>
      <c r="AS18" s="120"/>
      <c r="BA18" s="42"/>
      <c r="BB18" s="42"/>
    </row>
    <row r="19" spans="1:54" ht="15.75" x14ac:dyDescent="0.25">
      <c r="A19" s="25">
        <v>11</v>
      </c>
      <c r="B19" s="69">
        <v>132.51</v>
      </c>
      <c r="C19" s="51">
        <f t="shared" si="0"/>
        <v>19.721038148302863</v>
      </c>
      <c r="D19" s="52">
        <f t="shared" si="1"/>
        <v>107.36383261870074</v>
      </c>
      <c r="E19" s="59">
        <f t="shared" si="2"/>
        <v>5.4251292329964045</v>
      </c>
      <c r="F19" s="68">
        <v>191.93</v>
      </c>
      <c r="G19" s="52">
        <f t="shared" si="3"/>
        <v>117.17830933784097</v>
      </c>
      <c r="H19" s="52">
        <f t="shared" si="4"/>
        <v>61.430734304356761</v>
      </c>
      <c r="I19" s="53">
        <f t="shared" si="5"/>
        <v>13.3209563578023</v>
      </c>
      <c r="J19" s="58">
        <v>0</v>
      </c>
      <c r="K19" s="81">
        <v>0</v>
      </c>
      <c r="L19" s="67">
        <f>'[1]Exploitation '!M88</f>
        <v>0</v>
      </c>
      <c r="M19" s="67">
        <v>0</v>
      </c>
      <c r="N19" s="67">
        <v>0</v>
      </c>
      <c r="O19" s="67">
        <f>'[1]Exploitation '!P88</f>
        <v>0</v>
      </c>
      <c r="P19" s="72">
        <f t="shared" si="8"/>
        <v>0</v>
      </c>
      <c r="Q19" s="82">
        <f t="shared" si="9"/>
        <v>0</v>
      </c>
      <c r="R19" s="90">
        <v>36.5</v>
      </c>
      <c r="S19" s="84">
        <v>0</v>
      </c>
      <c r="T19" s="84">
        <v>0</v>
      </c>
      <c r="U19" s="84">
        <v>57.71</v>
      </c>
      <c r="V19" s="84">
        <v>0</v>
      </c>
      <c r="W19" s="84">
        <v>0</v>
      </c>
      <c r="X19" s="93">
        <f t="shared" si="10"/>
        <v>36.5</v>
      </c>
      <c r="Y19" s="94">
        <f t="shared" si="11"/>
        <v>57.71</v>
      </c>
      <c r="Z19" s="90">
        <v>17.899999999999999</v>
      </c>
      <c r="AA19" s="84">
        <v>0</v>
      </c>
      <c r="AB19" s="84">
        <v>92.37</v>
      </c>
      <c r="AC19" s="84">
        <v>0</v>
      </c>
      <c r="AD19" s="95">
        <f t="shared" si="12"/>
        <v>110.27000000000001</v>
      </c>
      <c r="AE19" s="52">
        <f t="shared" si="13"/>
        <v>0</v>
      </c>
      <c r="AF19" s="117">
        <v>0.46749973118279564</v>
      </c>
      <c r="AG19" s="116">
        <v>0.1017657258064516</v>
      </c>
      <c r="AH19" s="54">
        <f t="shared" si="6"/>
        <v>12.853456626619504</v>
      </c>
      <c r="AI19" s="63">
        <f t="shared" si="7"/>
        <v>5.3233635071899528</v>
      </c>
      <c r="AJ19" s="64">
        <v>227.44830933784098</v>
      </c>
      <c r="AK19" s="61">
        <v>19.721038148302863</v>
      </c>
      <c r="AL19" s="66">
        <v>97.930734304356761</v>
      </c>
      <c r="AM19" s="61">
        <v>165.07383261870075</v>
      </c>
      <c r="AS19" s="120"/>
      <c r="BA19" s="42"/>
      <c r="BB19" s="42"/>
    </row>
    <row r="20" spans="1:54" ht="15.75" x14ac:dyDescent="0.25">
      <c r="A20" s="25">
        <v>12</v>
      </c>
      <c r="B20" s="69">
        <v>130.62</v>
      </c>
      <c r="C20" s="51">
        <f t="shared" si="0"/>
        <v>19.750014677760181</v>
      </c>
      <c r="D20" s="52">
        <f t="shared" si="1"/>
        <v>105.52801524897842</v>
      </c>
      <c r="E20" s="59">
        <f t="shared" si="2"/>
        <v>5.3419700732614004</v>
      </c>
      <c r="F20" s="68">
        <v>189.83</v>
      </c>
      <c r="G20" s="52">
        <f t="shared" si="3"/>
        <v>108.87251767606443</v>
      </c>
      <c r="H20" s="52">
        <f t="shared" si="4"/>
        <v>68.584956438819376</v>
      </c>
      <c r="I20" s="53">
        <f t="shared" si="5"/>
        <v>12.372525885116216</v>
      </c>
      <c r="J20" s="58">
        <v>0</v>
      </c>
      <c r="K20" s="81">
        <v>0</v>
      </c>
      <c r="L20" s="67">
        <f>'[1]Exploitation '!M89</f>
        <v>0</v>
      </c>
      <c r="M20" s="67">
        <v>0</v>
      </c>
      <c r="N20" s="67">
        <v>0</v>
      </c>
      <c r="O20" s="67">
        <f>'[1]Exploitation '!P89</f>
        <v>0</v>
      </c>
      <c r="P20" s="72">
        <f t="shared" si="8"/>
        <v>0</v>
      </c>
      <c r="Q20" s="82">
        <f t="shared" si="9"/>
        <v>0</v>
      </c>
      <c r="R20" s="90">
        <v>9.9699999999999989</v>
      </c>
      <c r="S20" s="84">
        <v>0</v>
      </c>
      <c r="T20" s="84">
        <v>0</v>
      </c>
      <c r="U20" s="84">
        <v>56.63</v>
      </c>
      <c r="V20" s="84">
        <v>0</v>
      </c>
      <c r="W20" s="84">
        <v>0</v>
      </c>
      <c r="X20" s="93">
        <f t="shared" si="10"/>
        <v>9.9699999999999989</v>
      </c>
      <c r="Y20" s="94">
        <f t="shared" si="11"/>
        <v>56.63</v>
      </c>
      <c r="Z20" s="90">
        <v>18.600000000000001</v>
      </c>
      <c r="AA20" s="84">
        <v>0</v>
      </c>
      <c r="AB20" s="84">
        <v>95.34</v>
      </c>
      <c r="AC20" s="84">
        <v>0</v>
      </c>
      <c r="AD20" s="95">
        <f t="shared" si="12"/>
        <v>113.94</v>
      </c>
      <c r="AE20" s="52">
        <f t="shared" si="13"/>
        <v>0</v>
      </c>
      <c r="AF20" s="117">
        <v>0.46749973118279564</v>
      </c>
      <c r="AG20" s="116">
        <v>0.1017657258064516</v>
      </c>
      <c r="AH20" s="54">
        <f t="shared" si="6"/>
        <v>11.90502615393342</v>
      </c>
      <c r="AI20" s="63">
        <f t="shared" si="7"/>
        <v>5.2402043474549487</v>
      </c>
      <c r="AJ20" s="64">
        <v>222.81251767606443</v>
      </c>
      <c r="AK20" s="61">
        <v>19.750014677760181</v>
      </c>
      <c r="AL20" s="66">
        <v>78.554956438819374</v>
      </c>
      <c r="AM20" s="61">
        <v>162.15801524897842</v>
      </c>
      <c r="AS20" s="120"/>
      <c r="BA20" s="42"/>
      <c r="BB20" s="42"/>
    </row>
    <row r="21" spans="1:54" ht="15.75" x14ac:dyDescent="0.25">
      <c r="A21" s="25">
        <v>13</v>
      </c>
      <c r="B21" s="69">
        <v>130.32999999999998</v>
      </c>
      <c r="C21" s="51">
        <f t="shared" si="0"/>
        <v>19.72084236799342</v>
      </c>
      <c r="D21" s="52">
        <f t="shared" si="1"/>
        <v>105.2809074175459</v>
      </c>
      <c r="E21" s="59">
        <f t="shared" si="2"/>
        <v>5.3282502144606738</v>
      </c>
      <c r="F21" s="68">
        <v>197.01</v>
      </c>
      <c r="G21" s="52">
        <f t="shared" si="3"/>
        <v>112.81329402933855</v>
      </c>
      <c r="H21" s="52">
        <f t="shared" si="4"/>
        <v>72.068885999144428</v>
      </c>
      <c r="I21" s="53">
        <f t="shared" si="5"/>
        <v>12.127819971517011</v>
      </c>
      <c r="J21" s="58">
        <v>0</v>
      </c>
      <c r="K21" s="81">
        <v>0</v>
      </c>
      <c r="L21" s="67">
        <f>'[1]Exploitation '!M90</f>
        <v>0</v>
      </c>
      <c r="M21" s="67">
        <v>0</v>
      </c>
      <c r="N21" s="67">
        <v>0</v>
      </c>
      <c r="O21" s="67">
        <f>'[1]Exploitation '!P90</f>
        <v>0</v>
      </c>
      <c r="P21" s="72">
        <f t="shared" si="8"/>
        <v>0</v>
      </c>
      <c r="Q21" s="82">
        <f t="shared" si="9"/>
        <v>0</v>
      </c>
      <c r="R21" s="90">
        <v>0</v>
      </c>
      <c r="S21" s="84">
        <v>0</v>
      </c>
      <c r="T21" s="84">
        <v>0</v>
      </c>
      <c r="U21" s="84">
        <v>56.43</v>
      </c>
      <c r="V21" s="84">
        <v>0</v>
      </c>
      <c r="W21" s="84">
        <v>0</v>
      </c>
      <c r="X21" s="93">
        <f t="shared" si="10"/>
        <v>0</v>
      </c>
      <c r="Y21" s="94">
        <f t="shared" si="11"/>
        <v>56.43</v>
      </c>
      <c r="Z21" s="90">
        <v>18.600000000000001</v>
      </c>
      <c r="AA21" s="84">
        <v>0</v>
      </c>
      <c r="AB21" s="84">
        <v>91.69</v>
      </c>
      <c r="AC21" s="84">
        <v>0</v>
      </c>
      <c r="AD21" s="95">
        <f t="shared" si="12"/>
        <v>110.28999999999999</v>
      </c>
      <c r="AE21" s="52">
        <f t="shared" si="13"/>
        <v>0</v>
      </c>
      <c r="AF21" s="117">
        <v>0.46749973118279564</v>
      </c>
      <c r="AG21" s="116">
        <v>0.1017657258064516</v>
      </c>
      <c r="AH21" s="54">
        <f t="shared" si="6"/>
        <v>11.660320240334215</v>
      </c>
      <c r="AI21" s="63">
        <f t="shared" si="7"/>
        <v>5.2264844886542221</v>
      </c>
      <c r="AJ21" s="64">
        <v>223.10329402933854</v>
      </c>
      <c r="AK21" s="61">
        <v>19.72084236799342</v>
      </c>
      <c r="AL21" s="66">
        <v>72.068885999144428</v>
      </c>
      <c r="AM21" s="61">
        <v>161.71090741754591</v>
      </c>
      <c r="AS21" s="120"/>
      <c r="BA21" s="42"/>
      <c r="BB21" s="42"/>
    </row>
    <row r="22" spans="1:54" s="49" customFormat="1" ht="15.75" x14ac:dyDescent="0.25">
      <c r="A22" s="25">
        <v>14</v>
      </c>
      <c r="B22" s="69">
        <v>128.19999999999999</v>
      </c>
      <c r="C22" s="51">
        <f t="shared" si="0"/>
        <v>19.565269901365692</v>
      </c>
      <c r="D22" s="52">
        <f t="shared" si="1"/>
        <v>103.3728391906314</v>
      </c>
      <c r="E22" s="59">
        <f t="shared" si="2"/>
        <v>5.2618909080029042</v>
      </c>
      <c r="F22" s="68">
        <v>178.83</v>
      </c>
      <c r="G22" s="52">
        <f t="shared" si="3"/>
        <v>109.21081448448797</v>
      </c>
      <c r="H22" s="52">
        <f t="shared" si="4"/>
        <v>57.213221510395066</v>
      </c>
      <c r="I22" s="53">
        <f t="shared" si="5"/>
        <v>12.405964005116983</v>
      </c>
      <c r="J22" s="58">
        <v>0</v>
      </c>
      <c r="K22" s="81">
        <v>0</v>
      </c>
      <c r="L22" s="67">
        <f>'[1]Exploitation '!M91</f>
        <v>0</v>
      </c>
      <c r="M22" s="67">
        <v>0</v>
      </c>
      <c r="N22" s="67">
        <v>0</v>
      </c>
      <c r="O22" s="67">
        <f>'[1]Exploitation '!P91</f>
        <v>0</v>
      </c>
      <c r="P22" s="72">
        <f t="shared" si="8"/>
        <v>0</v>
      </c>
      <c r="Q22" s="82">
        <f t="shared" si="9"/>
        <v>0</v>
      </c>
      <c r="R22" s="90">
        <v>25.29</v>
      </c>
      <c r="S22" s="84">
        <v>0</v>
      </c>
      <c r="T22" s="84">
        <v>0</v>
      </c>
      <c r="U22" s="84">
        <v>56.19</v>
      </c>
      <c r="V22" s="84">
        <v>0</v>
      </c>
      <c r="W22" s="84">
        <v>0</v>
      </c>
      <c r="X22" s="93">
        <f t="shared" si="10"/>
        <v>25.29</v>
      </c>
      <c r="Y22" s="94">
        <f t="shared" si="11"/>
        <v>56.19</v>
      </c>
      <c r="Z22" s="90">
        <v>12.5</v>
      </c>
      <c r="AA22" s="84">
        <v>0</v>
      </c>
      <c r="AB22" s="84">
        <v>98</v>
      </c>
      <c r="AC22" s="84">
        <v>0</v>
      </c>
      <c r="AD22" s="95">
        <f t="shared" si="12"/>
        <v>110.5</v>
      </c>
      <c r="AE22" s="52">
        <f t="shared" si="13"/>
        <v>0</v>
      </c>
      <c r="AF22" s="117">
        <v>0.46749973118279564</v>
      </c>
      <c r="AG22" s="116">
        <v>0.1017657258064516</v>
      </c>
      <c r="AH22" s="54">
        <f t="shared" si="6"/>
        <v>11.938464273934187</v>
      </c>
      <c r="AI22" s="63">
        <f t="shared" si="7"/>
        <v>5.1601251821964524</v>
      </c>
      <c r="AJ22" s="64">
        <v>219.71081448448797</v>
      </c>
      <c r="AK22" s="61">
        <v>19.565269901365692</v>
      </c>
      <c r="AL22" s="66">
        <v>82.503221510395065</v>
      </c>
      <c r="AM22" s="61">
        <v>159.56283919063139</v>
      </c>
      <c r="AP22"/>
      <c r="AQ22"/>
      <c r="AR22"/>
      <c r="AS22" s="121"/>
      <c r="BA22" s="50"/>
      <c r="BB22" s="50"/>
    </row>
    <row r="23" spans="1:54" ht="15.75" x14ac:dyDescent="0.25">
      <c r="A23" s="25">
        <v>15</v>
      </c>
      <c r="B23" s="69">
        <v>133.74</v>
      </c>
      <c r="C23" s="51">
        <f t="shared" si="0"/>
        <v>17.117558502575733</v>
      </c>
      <c r="D23" s="52">
        <f t="shared" si="1"/>
        <v>111.14691276102232</v>
      </c>
      <c r="E23" s="59">
        <f t="shared" si="2"/>
        <v>5.4755287364019765</v>
      </c>
      <c r="F23" s="68">
        <v>201.56</v>
      </c>
      <c r="G23" s="52">
        <f t="shared" si="3"/>
        <v>129.36225932155168</v>
      </c>
      <c r="H23" s="52">
        <f t="shared" si="4"/>
        <v>58.913262551299994</v>
      </c>
      <c r="I23" s="53">
        <f t="shared" si="5"/>
        <v>13.284478127148317</v>
      </c>
      <c r="J23" s="58">
        <v>0</v>
      </c>
      <c r="K23" s="81">
        <v>0</v>
      </c>
      <c r="L23" s="67">
        <f>'[1]Exploitation '!M92</f>
        <v>0</v>
      </c>
      <c r="M23" s="67">
        <v>0</v>
      </c>
      <c r="N23" s="67">
        <v>0</v>
      </c>
      <c r="O23" s="67">
        <f>'[1]Exploitation '!P92</f>
        <v>0</v>
      </c>
      <c r="P23" s="72">
        <f t="shared" si="8"/>
        <v>0</v>
      </c>
      <c r="Q23" s="82">
        <f t="shared" si="9"/>
        <v>0</v>
      </c>
      <c r="R23" s="90">
        <v>32.840000000000003</v>
      </c>
      <c r="S23" s="84">
        <v>0</v>
      </c>
      <c r="T23" s="84">
        <v>0</v>
      </c>
      <c r="U23" s="84">
        <v>58.28</v>
      </c>
      <c r="V23" s="84">
        <v>0</v>
      </c>
      <c r="W23" s="84">
        <v>0</v>
      </c>
      <c r="X23" s="93">
        <f t="shared" si="10"/>
        <v>32.840000000000003</v>
      </c>
      <c r="Y23" s="94">
        <f t="shared" si="11"/>
        <v>58.28</v>
      </c>
      <c r="Z23" s="90">
        <v>11.3</v>
      </c>
      <c r="AA23" s="84">
        <v>0</v>
      </c>
      <c r="AB23" s="84">
        <v>92.04</v>
      </c>
      <c r="AC23" s="84">
        <v>0</v>
      </c>
      <c r="AD23" s="95">
        <f t="shared" si="12"/>
        <v>103.34</v>
      </c>
      <c r="AE23" s="52">
        <f t="shared" si="13"/>
        <v>0</v>
      </c>
      <c r="AF23" s="117">
        <v>0.46749973118279564</v>
      </c>
      <c r="AG23" s="116">
        <v>0.1017657258064516</v>
      </c>
      <c r="AH23" s="54">
        <f t="shared" si="6"/>
        <v>12.816978395965521</v>
      </c>
      <c r="AI23" s="63">
        <f t="shared" si="7"/>
        <v>5.3737630105955247</v>
      </c>
      <c r="AJ23" s="64">
        <v>232.70225932155168</v>
      </c>
      <c r="AK23" s="61">
        <v>17.117558502575733</v>
      </c>
      <c r="AL23" s="66">
        <v>91.753262551299997</v>
      </c>
      <c r="AM23" s="61">
        <v>169.42691276102232</v>
      </c>
      <c r="AS23" s="120"/>
      <c r="BA23" s="42"/>
      <c r="BB23" s="42"/>
    </row>
    <row r="24" spans="1:54" ht="15.75" x14ac:dyDescent="0.25">
      <c r="A24" s="25">
        <v>16</v>
      </c>
      <c r="B24" s="69">
        <v>130.60000000000002</v>
      </c>
      <c r="C24" s="51">
        <f t="shared" si="0"/>
        <v>20.459191812918714</v>
      </c>
      <c r="D24" s="52">
        <f t="shared" si="1"/>
        <v>104.79743812818644</v>
      </c>
      <c r="E24" s="59">
        <f t="shared" si="2"/>
        <v>5.3433700588948696</v>
      </c>
      <c r="F24" s="68">
        <v>213.22</v>
      </c>
      <c r="G24" s="52">
        <f t="shared" si="3"/>
        <v>135.08275536601144</v>
      </c>
      <c r="H24" s="52">
        <f t="shared" si="4"/>
        <v>64.758911038986724</v>
      </c>
      <c r="I24" s="53">
        <f t="shared" si="5"/>
        <v>13.378333595001903</v>
      </c>
      <c r="J24" s="58">
        <v>0</v>
      </c>
      <c r="K24" s="81">
        <v>0</v>
      </c>
      <c r="L24" s="67">
        <f>'[1]Exploitation '!M93</f>
        <v>0</v>
      </c>
      <c r="M24" s="67">
        <v>0</v>
      </c>
      <c r="N24" s="67">
        <v>0</v>
      </c>
      <c r="O24" s="67">
        <f>'[1]Exploitation '!P93</f>
        <v>0</v>
      </c>
      <c r="P24" s="72">
        <f t="shared" si="8"/>
        <v>0</v>
      </c>
      <c r="Q24" s="82">
        <f t="shared" si="9"/>
        <v>0</v>
      </c>
      <c r="R24" s="90">
        <v>28.59</v>
      </c>
      <c r="S24" s="84">
        <v>0</v>
      </c>
      <c r="T24" s="84">
        <v>0</v>
      </c>
      <c r="U24" s="84">
        <v>56.7</v>
      </c>
      <c r="V24" s="84">
        <v>0</v>
      </c>
      <c r="W24" s="84">
        <v>0</v>
      </c>
      <c r="X24" s="93">
        <f t="shared" si="10"/>
        <v>28.59</v>
      </c>
      <c r="Y24" s="94">
        <f t="shared" si="11"/>
        <v>56.7</v>
      </c>
      <c r="Z24" s="90">
        <v>8.5</v>
      </c>
      <c r="AA24" s="84">
        <v>0</v>
      </c>
      <c r="AB24" s="84">
        <v>89.9</v>
      </c>
      <c r="AC24" s="84">
        <v>0</v>
      </c>
      <c r="AD24" s="95">
        <f t="shared" si="12"/>
        <v>98.4</v>
      </c>
      <c r="AE24" s="52">
        <f t="shared" si="13"/>
        <v>0</v>
      </c>
      <c r="AF24" s="117">
        <v>0.46749973118279564</v>
      </c>
      <c r="AG24" s="116">
        <v>0.1017657258064516</v>
      </c>
      <c r="AH24" s="54">
        <f t="shared" si="6"/>
        <v>12.910833863819107</v>
      </c>
      <c r="AI24" s="63">
        <f t="shared" si="7"/>
        <v>5.2416043330884179</v>
      </c>
      <c r="AJ24" s="64">
        <v>233.48275536601145</v>
      </c>
      <c r="AK24" s="61">
        <v>20.459191812918714</v>
      </c>
      <c r="AL24" s="66">
        <v>93.348911038986728</v>
      </c>
      <c r="AM24" s="61">
        <v>161.49743812818645</v>
      </c>
      <c r="AS24" s="120"/>
      <c r="BA24" s="42"/>
      <c r="BB24" s="42"/>
    </row>
    <row r="25" spans="1:54" ht="15.75" x14ac:dyDescent="0.25">
      <c r="A25" s="25">
        <v>17</v>
      </c>
      <c r="B25" s="69">
        <v>135.15</v>
      </c>
      <c r="C25" s="51">
        <f t="shared" si="0"/>
        <v>23.908289106582011</v>
      </c>
      <c r="D25" s="52">
        <f t="shared" si="1"/>
        <v>105.74350237745725</v>
      </c>
      <c r="E25" s="59">
        <f t="shared" si="2"/>
        <v>5.4982085159607621</v>
      </c>
      <c r="F25" s="68">
        <v>221.81</v>
      </c>
      <c r="G25" s="52">
        <f t="shared" si="3"/>
        <v>123.71235944985352</v>
      </c>
      <c r="H25" s="52">
        <f t="shared" si="4"/>
        <v>85.02633187856199</v>
      </c>
      <c r="I25" s="53">
        <f t="shared" si="5"/>
        <v>13.071308671584474</v>
      </c>
      <c r="J25" s="58">
        <v>0</v>
      </c>
      <c r="K25" s="81">
        <v>0</v>
      </c>
      <c r="L25" s="67">
        <f>'[1]Exploitation '!M94</f>
        <v>0</v>
      </c>
      <c r="M25" s="67">
        <v>0</v>
      </c>
      <c r="N25" s="67">
        <v>0</v>
      </c>
      <c r="O25" s="67">
        <f>'[1]Exploitation '!P94</f>
        <v>0</v>
      </c>
      <c r="P25" s="72">
        <f t="shared" si="8"/>
        <v>0</v>
      </c>
      <c r="Q25" s="82">
        <f t="shared" si="9"/>
        <v>0</v>
      </c>
      <c r="R25" s="90">
        <v>13.92</v>
      </c>
      <c r="S25" s="84">
        <v>0</v>
      </c>
      <c r="T25" s="84">
        <v>0</v>
      </c>
      <c r="U25" s="84">
        <v>57.68</v>
      </c>
      <c r="V25" s="84">
        <v>0</v>
      </c>
      <c r="W25" s="84">
        <v>0</v>
      </c>
      <c r="X25" s="93">
        <f t="shared" si="10"/>
        <v>13.92</v>
      </c>
      <c r="Y25" s="94">
        <f t="shared" si="11"/>
        <v>57.68</v>
      </c>
      <c r="Z25" s="90">
        <v>2.2000000000000002</v>
      </c>
      <c r="AA25" s="84">
        <v>0</v>
      </c>
      <c r="AB25" s="84">
        <v>94.2</v>
      </c>
      <c r="AC25" s="84">
        <v>0</v>
      </c>
      <c r="AD25" s="95">
        <f t="shared" si="12"/>
        <v>96.4</v>
      </c>
      <c r="AE25" s="52">
        <f t="shared" si="13"/>
        <v>0</v>
      </c>
      <c r="AF25" s="117">
        <v>0.46749973118279564</v>
      </c>
      <c r="AG25" s="116">
        <v>0.1017657258064516</v>
      </c>
      <c r="AH25" s="54">
        <f t="shared" si="6"/>
        <v>12.603808940401677</v>
      </c>
      <c r="AI25" s="63">
        <f t="shared" si="7"/>
        <v>5.3964427901543104</v>
      </c>
      <c r="AJ25" s="64">
        <v>220.11235944985353</v>
      </c>
      <c r="AK25" s="61">
        <v>23.908289106582011</v>
      </c>
      <c r="AL25" s="66">
        <v>98.946331878561992</v>
      </c>
      <c r="AM25" s="61">
        <v>163.42350237745725</v>
      </c>
      <c r="AS25" s="120"/>
      <c r="BA25" s="42"/>
      <c r="BB25" s="42"/>
    </row>
    <row r="26" spans="1:54" ht="15.75" x14ac:dyDescent="0.25">
      <c r="A26" s="25">
        <v>18</v>
      </c>
      <c r="B26" s="69">
        <v>147.26999999999998</v>
      </c>
      <c r="C26" s="51">
        <f t="shared" si="0"/>
        <v>19.439187148410671</v>
      </c>
      <c r="D26" s="52">
        <f t="shared" si="1"/>
        <v>122.46728299872478</v>
      </c>
      <c r="E26" s="59">
        <f t="shared" si="2"/>
        <v>5.3635298528645379</v>
      </c>
      <c r="F26" s="68">
        <v>215.36</v>
      </c>
      <c r="G26" s="52">
        <f t="shared" si="3"/>
        <v>123.06562574080344</v>
      </c>
      <c r="H26" s="52">
        <f t="shared" si="4"/>
        <v>80.137675980747147</v>
      </c>
      <c r="I26" s="53">
        <f t="shared" si="5"/>
        <v>12.156698278449438</v>
      </c>
      <c r="J26" s="58">
        <v>0</v>
      </c>
      <c r="K26" s="81">
        <v>0</v>
      </c>
      <c r="L26" s="67">
        <f>'[1]Exploitation '!M95</f>
        <v>0</v>
      </c>
      <c r="M26" s="67">
        <v>0</v>
      </c>
      <c r="N26" s="67">
        <v>0</v>
      </c>
      <c r="O26" s="67">
        <f>'[1]Exploitation '!P95</f>
        <v>0</v>
      </c>
      <c r="P26" s="72">
        <f t="shared" si="8"/>
        <v>0</v>
      </c>
      <c r="Q26" s="82">
        <f t="shared" si="9"/>
        <v>0</v>
      </c>
      <c r="R26" s="90">
        <v>0</v>
      </c>
      <c r="S26" s="84">
        <v>0</v>
      </c>
      <c r="T26" s="84">
        <v>0</v>
      </c>
      <c r="U26" s="84">
        <v>27.11</v>
      </c>
      <c r="V26" s="84">
        <v>0</v>
      </c>
      <c r="W26" s="84">
        <v>13.64</v>
      </c>
      <c r="X26" s="93">
        <f t="shared" si="10"/>
        <v>0</v>
      </c>
      <c r="Y26" s="94">
        <f t="shared" si="11"/>
        <v>40.75</v>
      </c>
      <c r="Z26" s="90">
        <v>0</v>
      </c>
      <c r="AA26" s="84">
        <v>0</v>
      </c>
      <c r="AB26" s="84">
        <v>92.7</v>
      </c>
      <c r="AC26" s="84">
        <v>0</v>
      </c>
      <c r="AD26" s="95">
        <f t="shared" si="12"/>
        <v>92.7</v>
      </c>
      <c r="AE26" s="52">
        <f t="shared" si="13"/>
        <v>0</v>
      </c>
      <c r="AF26" s="117">
        <v>0.46749973118279564</v>
      </c>
      <c r="AG26" s="116">
        <v>0.1017657258064516</v>
      </c>
      <c r="AH26" s="54">
        <f t="shared" si="6"/>
        <v>11.689198547266642</v>
      </c>
      <c r="AI26" s="63">
        <f t="shared" si="7"/>
        <v>5.2617641270580862</v>
      </c>
      <c r="AJ26" s="64">
        <v>215.76562574080344</v>
      </c>
      <c r="AK26" s="61">
        <v>19.439187148410671</v>
      </c>
      <c r="AL26" s="127">
        <v>80.137675980747147</v>
      </c>
      <c r="AM26" s="61">
        <v>163.21728299872478</v>
      </c>
      <c r="AS26" s="120"/>
      <c r="BA26" s="42"/>
      <c r="BB26" s="42"/>
    </row>
    <row r="27" spans="1:54" ht="15.75" x14ac:dyDescent="0.25">
      <c r="A27" s="25">
        <v>19</v>
      </c>
      <c r="B27" s="69">
        <v>138.61000000000001</v>
      </c>
      <c r="C27" s="51">
        <f t="shared" si="0"/>
        <v>26.191003929802253</v>
      </c>
      <c r="D27" s="52">
        <f t="shared" si="1"/>
        <v>107.02746650088122</v>
      </c>
      <c r="E27" s="59">
        <f t="shared" si="2"/>
        <v>5.391529569316539</v>
      </c>
      <c r="F27" s="68">
        <v>253.57</v>
      </c>
      <c r="G27" s="52">
        <f t="shared" si="3"/>
        <v>146.57177231604174</v>
      </c>
      <c r="H27" s="52">
        <f t="shared" si="4"/>
        <v>93.408624053628131</v>
      </c>
      <c r="I27" s="53">
        <f t="shared" si="5"/>
        <v>13.589603630330101</v>
      </c>
      <c r="J27" s="58">
        <v>0</v>
      </c>
      <c r="K27" s="81">
        <v>0</v>
      </c>
      <c r="L27" s="67">
        <f>'[1]Exploitation '!M96</f>
        <v>0</v>
      </c>
      <c r="M27" s="67">
        <v>0</v>
      </c>
      <c r="N27" s="67">
        <f>'[1]Exploitation '!O96</f>
        <v>0</v>
      </c>
      <c r="O27" s="67">
        <f>'[1]Exploitation '!P96</f>
        <v>0</v>
      </c>
      <c r="P27" s="72">
        <f t="shared" si="8"/>
        <v>0</v>
      </c>
      <c r="Q27" s="82">
        <f t="shared" si="9"/>
        <v>0</v>
      </c>
      <c r="R27" s="90">
        <v>0</v>
      </c>
      <c r="S27" s="84">
        <v>0</v>
      </c>
      <c r="T27" s="84">
        <v>0</v>
      </c>
      <c r="U27" s="84">
        <v>26.32</v>
      </c>
      <c r="V27" s="84">
        <v>0</v>
      </c>
      <c r="W27" s="84">
        <v>24.09</v>
      </c>
      <c r="X27" s="93">
        <f t="shared" si="10"/>
        <v>0</v>
      </c>
      <c r="Y27" s="94">
        <f t="shared" si="11"/>
        <v>50.41</v>
      </c>
      <c r="Z27" s="90">
        <v>0</v>
      </c>
      <c r="AA27" s="84">
        <v>0</v>
      </c>
      <c r="AB27" s="84">
        <v>92.2</v>
      </c>
      <c r="AC27" s="84">
        <v>0</v>
      </c>
      <c r="AD27" s="95">
        <f t="shared" si="12"/>
        <v>92.2</v>
      </c>
      <c r="AE27" s="52">
        <f t="shared" si="13"/>
        <v>0</v>
      </c>
      <c r="AF27" s="117">
        <v>0.46749973118279564</v>
      </c>
      <c r="AG27" s="116">
        <v>0.1017657258064516</v>
      </c>
      <c r="AH27" s="54">
        <f t="shared" si="6"/>
        <v>13.122103899147305</v>
      </c>
      <c r="AI27" s="63">
        <f t="shared" si="7"/>
        <v>5.2897638435100873</v>
      </c>
      <c r="AJ27" s="64">
        <v>238.77177231604176</v>
      </c>
      <c r="AK27" s="61">
        <v>26.191003929802253</v>
      </c>
      <c r="AL27" s="127">
        <v>93.408624053628131</v>
      </c>
      <c r="AM27" s="61">
        <v>157.43746650088121</v>
      </c>
      <c r="AS27" s="120"/>
      <c r="BA27" s="42"/>
      <c r="BB27" s="42"/>
    </row>
    <row r="28" spans="1:54" ht="15.75" x14ac:dyDescent="0.25">
      <c r="A28" s="25">
        <v>20</v>
      </c>
      <c r="B28" s="69">
        <v>145.75</v>
      </c>
      <c r="C28" s="51">
        <f t="shared" si="0"/>
        <v>26.191280832938155</v>
      </c>
      <c r="D28" s="52">
        <f t="shared" si="1"/>
        <v>114.06135064296966</v>
      </c>
      <c r="E28" s="59">
        <f t="shared" si="2"/>
        <v>5.4973685240922023</v>
      </c>
      <c r="F28" s="68">
        <v>252.4</v>
      </c>
      <c r="G28" s="52">
        <f t="shared" si="3"/>
        <v>149.00565011767287</v>
      </c>
      <c r="H28" s="52">
        <f t="shared" si="4"/>
        <v>89.948759494736095</v>
      </c>
      <c r="I28" s="53">
        <f t="shared" si="5"/>
        <v>13.445590387591052</v>
      </c>
      <c r="J28" s="58">
        <v>0</v>
      </c>
      <c r="K28" s="81">
        <v>0</v>
      </c>
      <c r="L28" s="67">
        <f>'[1]Exploitation '!M97</f>
        <v>0</v>
      </c>
      <c r="M28" s="67">
        <v>0</v>
      </c>
      <c r="N28" s="67">
        <f>'[1]Exploitation '!O97</f>
        <v>0</v>
      </c>
      <c r="O28" s="67">
        <f>'[1]Exploitation '!P97</f>
        <v>0</v>
      </c>
      <c r="P28" s="72">
        <f t="shared" si="8"/>
        <v>0</v>
      </c>
      <c r="Q28" s="82">
        <f t="shared" si="9"/>
        <v>0</v>
      </c>
      <c r="R28" s="90">
        <v>0</v>
      </c>
      <c r="S28" s="84">
        <v>0</v>
      </c>
      <c r="T28" s="84">
        <v>0</v>
      </c>
      <c r="U28" s="84">
        <v>27.11</v>
      </c>
      <c r="V28" s="84">
        <v>0</v>
      </c>
      <c r="W28" s="84">
        <v>19.940000000000001</v>
      </c>
      <c r="X28" s="93">
        <f t="shared" si="10"/>
        <v>0</v>
      </c>
      <c r="Y28" s="94">
        <f t="shared" si="11"/>
        <v>47.05</v>
      </c>
      <c r="Z28" s="90">
        <v>0</v>
      </c>
      <c r="AA28" s="84">
        <v>0</v>
      </c>
      <c r="AB28" s="84">
        <v>89.58</v>
      </c>
      <c r="AC28" s="84">
        <v>0</v>
      </c>
      <c r="AD28" s="95">
        <f t="shared" si="12"/>
        <v>89.58</v>
      </c>
      <c r="AE28" s="52">
        <f t="shared" si="13"/>
        <v>0</v>
      </c>
      <c r="AF28" s="117">
        <v>0.46749973118279564</v>
      </c>
      <c r="AG28" s="116">
        <v>0.1017657258064516</v>
      </c>
      <c r="AH28" s="54">
        <f t="shared" si="6"/>
        <v>12.978090656408256</v>
      </c>
      <c r="AI28" s="63">
        <f t="shared" si="7"/>
        <v>5.3956027982857506</v>
      </c>
      <c r="AJ28" s="64">
        <v>238.58565011767288</v>
      </c>
      <c r="AK28" s="61">
        <v>26.191280832938155</v>
      </c>
      <c r="AL28" s="127">
        <v>89.948759494736095</v>
      </c>
      <c r="AM28" s="61">
        <v>161.11135064296965</v>
      </c>
      <c r="AS28" s="120"/>
      <c r="BA28" s="42"/>
      <c r="BB28" s="42"/>
    </row>
    <row r="29" spans="1:54" ht="15.75" x14ac:dyDescent="0.25">
      <c r="A29" s="25">
        <v>21</v>
      </c>
      <c r="B29" s="69">
        <v>152.11000000000001</v>
      </c>
      <c r="C29" s="51">
        <f t="shared" si="0"/>
        <v>25.006488601987193</v>
      </c>
      <c r="D29" s="52">
        <f t="shared" si="1"/>
        <v>121.42834454042708</v>
      </c>
      <c r="E29" s="59">
        <f t="shared" si="2"/>
        <v>5.6751668575857437</v>
      </c>
      <c r="F29" s="68">
        <v>255.4</v>
      </c>
      <c r="G29" s="52">
        <f t="shared" si="3"/>
        <v>147.79415685909711</v>
      </c>
      <c r="H29" s="52">
        <f t="shared" si="4"/>
        <v>94.061457404930437</v>
      </c>
      <c r="I29" s="53">
        <f t="shared" si="5"/>
        <v>13.544385735972481</v>
      </c>
      <c r="J29" s="58">
        <v>0</v>
      </c>
      <c r="K29" s="81">
        <v>0</v>
      </c>
      <c r="L29" s="67">
        <f>'[1]Exploitation '!M98</f>
        <v>0</v>
      </c>
      <c r="M29" s="67">
        <v>0</v>
      </c>
      <c r="N29" s="67">
        <f>'[1]Exploitation '!O98</f>
        <v>0</v>
      </c>
      <c r="O29" s="67">
        <f>'[1]Exploitation '!P98</f>
        <v>0</v>
      </c>
      <c r="P29" s="72">
        <f t="shared" si="8"/>
        <v>0</v>
      </c>
      <c r="Q29" s="82">
        <f t="shared" si="9"/>
        <v>0</v>
      </c>
      <c r="R29" s="90">
        <v>0</v>
      </c>
      <c r="S29" s="84">
        <v>0</v>
      </c>
      <c r="T29" s="84">
        <v>0</v>
      </c>
      <c r="U29" s="84">
        <v>27.11</v>
      </c>
      <c r="V29" s="84">
        <v>0</v>
      </c>
      <c r="W29" s="84">
        <v>19.93</v>
      </c>
      <c r="X29" s="93">
        <f t="shared" si="10"/>
        <v>0</v>
      </c>
      <c r="Y29" s="94">
        <f t="shared" si="11"/>
        <v>47.04</v>
      </c>
      <c r="Z29" s="90">
        <v>0</v>
      </c>
      <c r="AA29" s="84">
        <v>0</v>
      </c>
      <c r="AB29" s="84">
        <v>89.18</v>
      </c>
      <c r="AC29" s="84">
        <v>0</v>
      </c>
      <c r="AD29" s="95">
        <f t="shared" si="12"/>
        <v>89.18</v>
      </c>
      <c r="AE29" s="52">
        <f t="shared" si="13"/>
        <v>0</v>
      </c>
      <c r="AF29" s="117">
        <v>0.46749973118279564</v>
      </c>
      <c r="AG29" s="116">
        <v>0.1017657258064516</v>
      </c>
      <c r="AH29" s="54">
        <f t="shared" si="6"/>
        <v>13.076886004789685</v>
      </c>
      <c r="AI29" s="63">
        <f t="shared" si="7"/>
        <v>5.573401131779292</v>
      </c>
      <c r="AJ29" s="64">
        <v>236.97415685909712</v>
      </c>
      <c r="AK29" s="61">
        <v>25.006488601987193</v>
      </c>
      <c r="AL29" s="127">
        <v>94.061457404930437</v>
      </c>
      <c r="AM29" s="61">
        <v>168.46834454042707</v>
      </c>
      <c r="AS29" s="120"/>
      <c r="BA29" s="42"/>
      <c r="BB29" s="42"/>
    </row>
    <row r="30" spans="1:54" ht="15.75" x14ac:dyDescent="0.25">
      <c r="A30" s="25">
        <v>22</v>
      </c>
      <c r="B30" s="69">
        <v>121.81</v>
      </c>
      <c r="C30" s="51">
        <f t="shared" si="0"/>
        <v>21.372776223122582</v>
      </c>
      <c r="D30" s="52">
        <f t="shared" si="1"/>
        <v>94.906535573402635</v>
      </c>
      <c r="E30" s="59">
        <f t="shared" si="2"/>
        <v>5.5306882034748028</v>
      </c>
      <c r="F30" s="68">
        <v>254.94</v>
      </c>
      <c r="G30" s="52">
        <f t="shared" si="3"/>
        <v>147.60628018084361</v>
      </c>
      <c r="H30" s="52">
        <f t="shared" si="4"/>
        <v>93.754375712349358</v>
      </c>
      <c r="I30" s="53">
        <f t="shared" si="5"/>
        <v>13.579344106807026</v>
      </c>
      <c r="J30" s="58">
        <v>0</v>
      </c>
      <c r="K30" s="81">
        <v>0</v>
      </c>
      <c r="L30" s="67">
        <f>'[1]Exploitation '!M99</f>
        <v>0</v>
      </c>
      <c r="M30" s="67">
        <v>0</v>
      </c>
      <c r="N30" s="67">
        <f>'[1]Exploitation '!O99</f>
        <v>0</v>
      </c>
      <c r="O30" s="67">
        <f>'[1]Exploitation '!P99</f>
        <v>0</v>
      </c>
      <c r="P30" s="72">
        <f t="shared" si="8"/>
        <v>0</v>
      </c>
      <c r="Q30" s="82">
        <f t="shared" si="9"/>
        <v>0</v>
      </c>
      <c r="R30" s="90">
        <v>0</v>
      </c>
      <c r="S30" s="84">
        <v>0</v>
      </c>
      <c r="T30" s="84">
        <v>0</v>
      </c>
      <c r="U30" s="84">
        <v>27.11</v>
      </c>
      <c r="V30" s="84">
        <v>0</v>
      </c>
      <c r="W30" s="84">
        <v>45.07</v>
      </c>
      <c r="X30" s="93">
        <f t="shared" si="10"/>
        <v>0</v>
      </c>
      <c r="Y30" s="94">
        <f t="shared" si="11"/>
        <v>72.180000000000007</v>
      </c>
      <c r="Z30" s="90">
        <v>0</v>
      </c>
      <c r="AA30" s="84">
        <v>0</v>
      </c>
      <c r="AB30" s="84">
        <v>90.56</v>
      </c>
      <c r="AC30" s="84">
        <v>0</v>
      </c>
      <c r="AD30" s="95">
        <f t="shared" si="12"/>
        <v>90.56</v>
      </c>
      <c r="AE30" s="52">
        <f t="shared" si="13"/>
        <v>0</v>
      </c>
      <c r="AF30" s="117">
        <v>0.46749973118279564</v>
      </c>
      <c r="AG30" s="116">
        <v>0.1017657258064516</v>
      </c>
      <c r="AH30" s="54">
        <f t="shared" si="6"/>
        <v>13.11184437562423</v>
      </c>
      <c r="AI30" s="63">
        <f t="shared" si="7"/>
        <v>5.4289224776683511</v>
      </c>
      <c r="AJ30" s="64">
        <v>238.16628018084361</v>
      </c>
      <c r="AK30" s="61">
        <v>21.372776223122582</v>
      </c>
      <c r="AL30" s="127">
        <v>93.754375712349358</v>
      </c>
      <c r="AM30" s="61">
        <v>167.08653557340264</v>
      </c>
      <c r="AS30" s="120"/>
      <c r="BA30" s="42"/>
      <c r="BB30" s="42"/>
    </row>
    <row r="31" spans="1:54" ht="15.75" x14ac:dyDescent="0.25">
      <c r="A31" s="25">
        <v>23</v>
      </c>
      <c r="B31" s="69">
        <v>122.5</v>
      </c>
      <c r="C31" s="51">
        <f t="shared" si="0"/>
        <v>25.85147813455535</v>
      </c>
      <c r="D31" s="52">
        <f t="shared" si="1"/>
        <v>91.063794173677692</v>
      </c>
      <c r="E31" s="59">
        <f t="shared" si="2"/>
        <v>5.5847276917669788</v>
      </c>
      <c r="F31" s="68">
        <v>227.89</v>
      </c>
      <c r="G31" s="52">
        <f t="shared" si="3"/>
        <v>131.90344929049235</v>
      </c>
      <c r="H31" s="52">
        <f t="shared" si="4"/>
        <v>83.569567321630643</v>
      </c>
      <c r="I31" s="53">
        <f t="shared" si="5"/>
        <v>12.416983387876952</v>
      </c>
      <c r="J31" s="58">
        <v>0</v>
      </c>
      <c r="K31" s="81">
        <v>0</v>
      </c>
      <c r="L31" s="67">
        <f>'[1]Exploitation '!M100</f>
        <v>0</v>
      </c>
      <c r="M31" s="67">
        <v>0</v>
      </c>
      <c r="N31" s="67">
        <f>'[1]Exploitation '!O100</f>
        <v>0</v>
      </c>
      <c r="O31" s="67">
        <f>'[1]Exploitation '!P100</f>
        <v>0</v>
      </c>
      <c r="P31" s="72">
        <f t="shared" si="8"/>
        <v>0</v>
      </c>
      <c r="Q31" s="82">
        <f t="shared" si="9"/>
        <v>0</v>
      </c>
      <c r="R31" s="90">
        <v>0</v>
      </c>
      <c r="S31" s="84">
        <v>0</v>
      </c>
      <c r="T31" s="84">
        <v>0</v>
      </c>
      <c r="U31" s="84">
        <v>27.11</v>
      </c>
      <c r="V31" s="84">
        <v>0</v>
      </c>
      <c r="W31" s="84">
        <v>46.31</v>
      </c>
      <c r="X31" s="93">
        <f t="shared" si="10"/>
        <v>0</v>
      </c>
      <c r="Y31" s="94">
        <f t="shared" si="11"/>
        <v>73.42</v>
      </c>
      <c r="Z31" s="90">
        <v>0</v>
      </c>
      <c r="AA31" s="84">
        <v>0</v>
      </c>
      <c r="AB31" s="84">
        <v>87.02</v>
      </c>
      <c r="AC31" s="84">
        <v>0</v>
      </c>
      <c r="AD31" s="95">
        <f t="shared" si="12"/>
        <v>87.02</v>
      </c>
      <c r="AE31" s="52">
        <f t="shared" si="13"/>
        <v>0</v>
      </c>
      <c r="AF31" s="117">
        <v>0.46749973118279564</v>
      </c>
      <c r="AG31" s="116">
        <v>0.1017657258064516</v>
      </c>
      <c r="AH31" s="54">
        <f t="shared" si="6"/>
        <v>11.949483656694156</v>
      </c>
      <c r="AI31" s="63">
        <f t="shared" si="7"/>
        <v>5.4829619659605271</v>
      </c>
      <c r="AJ31" s="64">
        <v>218.92344929049236</v>
      </c>
      <c r="AK31" s="61">
        <v>25.85147813455535</v>
      </c>
      <c r="AL31" s="127">
        <v>83.569567321630643</v>
      </c>
      <c r="AM31" s="61">
        <v>164.48379417367769</v>
      </c>
      <c r="AS31" s="120"/>
      <c r="BA31" s="42"/>
      <c r="BB31" s="42"/>
    </row>
    <row r="32" spans="1:54" ht="16.5" thickBot="1" x14ac:dyDescent="0.3">
      <c r="A32" s="26">
        <v>24</v>
      </c>
      <c r="B32" s="70">
        <v>131.03</v>
      </c>
      <c r="C32" s="55">
        <f t="shared" si="0"/>
        <v>23.742960140602936</v>
      </c>
      <c r="D32" s="52">
        <f t="shared" si="1"/>
        <v>101.86359060968553</v>
      </c>
      <c r="E32" s="59">
        <f t="shared" si="2"/>
        <v>5.4234492497115312</v>
      </c>
      <c r="F32" s="71">
        <v>219.45</v>
      </c>
      <c r="G32" s="56">
        <f t="shared" si="3"/>
        <v>130.15252530204629</v>
      </c>
      <c r="H32" s="52">
        <f t="shared" si="4"/>
        <v>77.121777528809304</v>
      </c>
      <c r="I32" s="53">
        <f t="shared" si="5"/>
        <v>12.17569716914444</v>
      </c>
      <c r="J32" s="58">
        <v>0</v>
      </c>
      <c r="K32" s="81">
        <v>0</v>
      </c>
      <c r="L32" s="67">
        <f>'[1]Exploitation '!M101</f>
        <v>0</v>
      </c>
      <c r="M32" s="67">
        <v>0</v>
      </c>
      <c r="N32" s="67">
        <f>'[1]Exploitation '!O101</f>
        <v>0</v>
      </c>
      <c r="O32" s="67">
        <f>'[1]Exploitation '!P101</f>
        <v>0</v>
      </c>
      <c r="P32" s="72">
        <f t="shared" si="8"/>
        <v>0</v>
      </c>
      <c r="Q32" s="82">
        <f t="shared" si="9"/>
        <v>0</v>
      </c>
      <c r="R32" s="90">
        <v>0</v>
      </c>
      <c r="S32" s="84">
        <v>0</v>
      </c>
      <c r="T32" s="84">
        <v>0</v>
      </c>
      <c r="U32" s="84">
        <v>14.08</v>
      </c>
      <c r="V32" s="84">
        <v>0</v>
      </c>
      <c r="W32" s="84">
        <v>45.05</v>
      </c>
      <c r="X32" s="93">
        <f t="shared" si="10"/>
        <v>0</v>
      </c>
      <c r="Y32" s="94">
        <f t="shared" si="11"/>
        <v>59.129999999999995</v>
      </c>
      <c r="Z32" s="91">
        <v>0</v>
      </c>
      <c r="AA32" s="92">
        <v>0</v>
      </c>
      <c r="AB32" s="92">
        <v>89.11</v>
      </c>
      <c r="AC32" s="92">
        <v>0</v>
      </c>
      <c r="AD32" s="95">
        <f t="shared" si="12"/>
        <v>89.11</v>
      </c>
      <c r="AE32" s="52">
        <f t="shared" si="13"/>
        <v>0</v>
      </c>
      <c r="AF32" s="117">
        <v>0.46749973118279564</v>
      </c>
      <c r="AG32" s="116">
        <v>0.1017657258064516</v>
      </c>
      <c r="AH32" s="54">
        <f t="shared" si="6"/>
        <v>11.708197437961644</v>
      </c>
      <c r="AI32" s="63">
        <f t="shared" si="7"/>
        <v>5.3216835239050795</v>
      </c>
      <c r="AJ32" s="65">
        <v>219.26252530204627</v>
      </c>
      <c r="AK32" s="62">
        <v>23.742960140602936</v>
      </c>
      <c r="AL32" s="128">
        <v>77.121777528809304</v>
      </c>
      <c r="AM32" s="62">
        <v>160.99359060968553</v>
      </c>
      <c r="AS32" s="120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152.11000000000001</v>
      </c>
      <c r="C33" s="40">
        <f t="shared" ref="C33:AE33" si="14">MAX(C9:C32)</f>
        <v>26.191280832938155</v>
      </c>
      <c r="D33" s="40">
        <f t="shared" si="14"/>
        <v>122.46728299872478</v>
      </c>
      <c r="E33" s="40">
        <f t="shared" si="14"/>
        <v>5.6751668575857437</v>
      </c>
      <c r="F33" s="40">
        <f t="shared" si="14"/>
        <v>270.79000000000002</v>
      </c>
      <c r="G33" s="40">
        <f t="shared" si="14"/>
        <v>172.8447294438528</v>
      </c>
      <c r="H33" s="40">
        <f t="shared" si="14"/>
        <v>94.061457404930437</v>
      </c>
      <c r="I33" s="40">
        <f t="shared" si="14"/>
        <v>13.589603630330101</v>
      </c>
      <c r="J33" s="40">
        <f t="shared" si="14"/>
        <v>0</v>
      </c>
      <c r="K33" s="40">
        <f t="shared" si="14"/>
        <v>0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0</v>
      </c>
      <c r="Q33" s="40">
        <f t="shared" si="14"/>
        <v>0</v>
      </c>
      <c r="R33" s="40">
        <f t="shared" si="14"/>
        <v>36.5</v>
      </c>
      <c r="S33" s="40">
        <f t="shared" si="14"/>
        <v>0</v>
      </c>
      <c r="T33" s="40">
        <f t="shared" si="14"/>
        <v>0</v>
      </c>
      <c r="U33" s="40">
        <f t="shared" si="14"/>
        <v>59.53</v>
      </c>
      <c r="V33" s="40">
        <f t="shared" si="14"/>
        <v>0</v>
      </c>
      <c r="W33" s="40">
        <f t="shared" si="14"/>
        <v>46.31</v>
      </c>
      <c r="X33" s="40">
        <f t="shared" si="14"/>
        <v>36.5</v>
      </c>
      <c r="Y33" s="40">
        <f t="shared" si="14"/>
        <v>73.42</v>
      </c>
      <c r="Z33" s="40"/>
      <c r="AA33" s="40"/>
      <c r="AB33" s="40"/>
      <c r="AC33" s="40"/>
      <c r="AD33" s="40">
        <f t="shared" si="14"/>
        <v>113.94</v>
      </c>
      <c r="AE33" s="40">
        <f t="shared" si="14"/>
        <v>0</v>
      </c>
      <c r="AF33" s="40">
        <f t="shared" ref="AF33:AI33" si="15">MAX(AF9:AF32)</f>
        <v>0.46749973118279564</v>
      </c>
      <c r="AG33" s="40">
        <f t="shared" si="15"/>
        <v>0.1017657258064516</v>
      </c>
      <c r="AH33" s="40">
        <f t="shared" si="15"/>
        <v>13.122103899147305</v>
      </c>
      <c r="AI33" s="40">
        <f t="shared" si="15"/>
        <v>5.573401131779292</v>
      </c>
      <c r="AJ33" s="40">
        <v>233.31781206072446</v>
      </c>
      <c r="AK33" s="40">
        <v>67.898696217954637</v>
      </c>
      <c r="AL33" s="40">
        <v>84.018292787278114</v>
      </c>
      <c r="AM33" s="129">
        <v>175.81662145040704</v>
      </c>
      <c r="AP33"/>
      <c r="AQ33"/>
      <c r="AR33"/>
      <c r="AS33" s="122"/>
    </row>
    <row r="34" spans="1:45" s="33" customFormat="1" ht="16.5" thickBot="1" x14ac:dyDescent="0.3">
      <c r="A34" s="32" t="s">
        <v>52</v>
      </c>
      <c r="B34" s="41">
        <f>AVERAGE(B9:B33,B9:B32)</f>
        <v>126.10102040816324</v>
      </c>
      <c r="C34" s="41">
        <f t="shared" ref="C34:AE34" si="16">AVERAGE(C9:C33,C9:C32)</f>
        <v>21.291164365215327</v>
      </c>
      <c r="D34" s="41">
        <f t="shared" si="16"/>
        <v>99.647392265423861</v>
      </c>
      <c r="E34" s="41">
        <f t="shared" si="16"/>
        <v>5.2078460364883634</v>
      </c>
      <c r="F34" s="41">
        <f t="shared" si="16"/>
        <v>231.5663265306122</v>
      </c>
      <c r="G34" s="41">
        <f t="shared" si="16"/>
        <v>141.91685883271765</v>
      </c>
      <c r="H34" s="41">
        <f t="shared" si="16"/>
        <v>77.356920489654897</v>
      </c>
      <c r="I34" s="41">
        <f t="shared" si="16"/>
        <v>12.490624564956349</v>
      </c>
      <c r="J34" s="41">
        <f t="shared" si="16"/>
        <v>0</v>
      </c>
      <c r="K34" s="41">
        <f t="shared" si="16"/>
        <v>0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0</v>
      </c>
      <c r="Q34" s="41">
        <f t="shared" si="16"/>
        <v>0</v>
      </c>
      <c r="R34" s="41">
        <f t="shared" si="16"/>
        <v>9.8804081632653062</v>
      </c>
      <c r="S34" s="41">
        <f t="shared" si="16"/>
        <v>0</v>
      </c>
      <c r="T34" s="41">
        <f t="shared" si="16"/>
        <v>0</v>
      </c>
      <c r="U34" s="41">
        <f t="shared" si="16"/>
        <v>47.877755102040823</v>
      </c>
      <c r="V34" s="41">
        <f t="shared" si="16"/>
        <v>0</v>
      </c>
      <c r="W34" s="41">
        <f t="shared" si="16"/>
        <v>9.6810204081632634</v>
      </c>
      <c r="X34" s="41">
        <f t="shared" si="16"/>
        <v>9.8804081632653062</v>
      </c>
      <c r="Y34" s="41">
        <f t="shared" si="16"/>
        <v>56.89714285714286</v>
      </c>
      <c r="Z34" s="41">
        <f>AVERAGE(Z9:Z33,Z9:Z32)</f>
        <v>5.4208333333333334</v>
      </c>
      <c r="AA34" s="41">
        <f>AVERAGE(AA9:AA33,AA9:AA32)</f>
        <v>0</v>
      </c>
      <c r="AB34" s="41">
        <f>AVERAGE(AB9:AB33,AB9:AB32)</f>
        <v>70.74958333333332</v>
      </c>
      <c r="AC34" s="41">
        <f t="shared" si="16"/>
        <v>0</v>
      </c>
      <c r="AD34" s="41">
        <f t="shared" si="16"/>
        <v>76.941224489795928</v>
      </c>
      <c r="AE34" s="41">
        <f t="shared" si="16"/>
        <v>0</v>
      </c>
      <c r="AF34" s="41">
        <f t="shared" ref="AF34:AM34" si="17">AVERAGE(AF9:AF33,AF9:AF32)</f>
        <v>0.46749973118279542</v>
      </c>
      <c r="AG34" s="41">
        <f t="shared" si="17"/>
        <v>0.10176572580645167</v>
      </c>
      <c r="AH34" s="41">
        <f t="shared" si="17"/>
        <v>12.023124833773558</v>
      </c>
      <c r="AI34" s="41">
        <f t="shared" si="17"/>
        <v>5.106080310681917</v>
      </c>
      <c r="AJ34" s="41">
        <f t="shared" si="17"/>
        <v>217.76692174326601</v>
      </c>
      <c r="AK34" s="41">
        <f t="shared" si="17"/>
        <v>22.142336107766685</v>
      </c>
      <c r="AL34" s="41">
        <f t="shared" si="17"/>
        <v>86.287468150519132</v>
      </c>
      <c r="AM34" s="130">
        <f t="shared" si="17"/>
        <v>156.13492978484592</v>
      </c>
      <c r="AN34" s="124"/>
      <c r="AO34" s="124"/>
      <c r="AP34" s="118"/>
      <c r="AQ34" s="118"/>
      <c r="AR34" s="118"/>
      <c r="AS34" s="123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150" t="s">
        <v>15</v>
      </c>
      <c r="B36" s="151"/>
      <c r="C36" s="151"/>
      <c r="D36" s="151"/>
      <c r="E36" s="151"/>
      <c r="F36" s="152"/>
      <c r="G36" s="113"/>
      <c r="H36" s="135" t="s">
        <v>95</v>
      </c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7"/>
      <c r="W36" s="135" t="s">
        <v>96</v>
      </c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7"/>
      <c r="AL36" s="135" t="s">
        <v>97</v>
      </c>
      <c r="AM36" s="136"/>
      <c r="AN36" s="136"/>
      <c r="AO36" s="136"/>
      <c r="AP36" s="136"/>
      <c r="AQ36" s="136"/>
      <c r="AR36" s="136"/>
      <c r="AS36" s="137"/>
    </row>
    <row r="37" spans="1:45" ht="23.25" customHeight="1" x14ac:dyDescent="0.25">
      <c r="A37" s="140" t="s">
        <v>94</v>
      </c>
      <c r="B37" s="141"/>
      <c r="C37" s="141"/>
      <c r="D37" s="140" t="s">
        <v>101</v>
      </c>
      <c r="E37" s="141"/>
      <c r="F37" s="142"/>
      <c r="G37" s="114"/>
      <c r="H37" s="139" t="s">
        <v>19</v>
      </c>
      <c r="I37" s="133"/>
      <c r="J37" s="133"/>
      <c r="K37" s="133"/>
      <c r="L37" s="138"/>
      <c r="M37" s="132" t="s">
        <v>17</v>
      </c>
      <c r="N37" s="133"/>
      <c r="O37" s="133"/>
      <c r="P37" s="133"/>
      <c r="Q37" s="138"/>
      <c r="R37" s="132" t="s">
        <v>18</v>
      </c>
      <c r="S37" s="133"/>
      <c r="T37" s="133"/>
      <c r="U37" s="133"/>
      <c r="V37" s="134"/>
      <c r="W37" s="139" t="s">
        <v>98</v>
      </c>
      <c r="X37" s="133"/>
      <c r="Y37" s="133"/>
      <c r="Z37" s="133"/>
      <c r="AA37" s="138"/>
      <c r="AB37" s="132" t="s">
        <v>16</v>
      </c>
      <c r="AC37" s="133"/>
      <c r="AD37" s="133"/>
      <c r="AE37" s="133"/>
      <c r="AF37" s="138"/>
      <c r="AG37" s="132" t="s">
        <v>74</v>
      </c>
      <c r="AH37" s="133"/>
      <c r="AI37" s="133"/>
      <c r="AJ37" s="133"/>
      <c r="AK37" s="134"/>
      <c r="AL37" s="139" t="s">
        <v>93</v>
      </c>
      <c r="AM37" s="133"/>
      <c r="AN37" s="133"/>
      <c r="AO37" s="138"/>
      <c r="AP37" s="132" t="s">
        <v>99</v>
      </c>
      <c r="AQ37" s="133"/>
      <c r="AR37" s="133"/>
      <c r="AS37" s="134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7"/>
      <c r="H38" s="98" t="s">
        <v>24</v>
      </c>
      <c r="I38" s="6"/>
      <c r="J38" s="212">
        <v>0</v>
      </c>
      <c r="K38" s="211"/>
      <c r="L38" s="8" t="s">
        <v>21</v>
      </c>
      <c r="M38" s="5" t="s">
        <v>24</v>
      </c>
      <c r="N38" s="6"/>
      <c r="O38" s="112">
        <v>0</v>
      </c>
      <c r="P38" s="111"/>
      <c r="Q38" s="8" t="s">
        <v>21</v>
      </c>
      <c r="R38" s="98" t="s">
        <v>24</v>
      </c>
      <c r="S38" s="6"/>
      <c r="T38" s="112">
        <v>0</v>
      </c>
      <c r="U38" s="111"/>
      <c r="V38" s="8" t="s">
        <v>21</v>
      </c>
      <c r="W38" s="98" t="s">
        <v>24</v>
      </c>
      <c r="X38" s="6"/>
      <c r="Y38" s="212">
        <v>227.14</v>
      </c>
      <c r="Z38" s="211"/>
      <c r="AA38" s="8" t="s">
        <v>21</v>
      </c>
      <c r="AB38" s="5" t="s">
        <v>23</v>
      </c>
      <c r="AC38" s="30"/>
      <c r="AD38" s="212">
        <v>1203.2</v>
      </c>
      <c r="AE38" s="211"/>
      <c r="AF38" s="7" t="s">
        <v>21</v>
      </c>
      <c r="AG38" s="5" t="s">
        <v>24</v>
      </c>
      <c r="AH38" s="6"/>
      <c r="AI38" s="212">
        <v>204.452</v>
      </c>
      <c r="AJ38" s="211"/>
      <c r="AK38" s="99" t="s">
        <v>21</v>
      </c>
      <c r="AL38" s="98" t="s">
        <v>24</v>
      </c>
      <c r="AM38" s="211">
        <v>123.86</v>
      </c>
      <c r="AN38" s="213"/>
      <c r="AO38" s="8" t="s">
        <v>21</v>
      </c>
      <c r="AP38" s="5" t="s">
        <v>24</v>
      </c>
      <c r="AQ38" s="211">
        <v>1544.3</v>
      </c>
      <c r="AR38" s="211"/>
      <c r="AS38" s="109" t="s">
        <v>21</v>
      </c>
    </row>
    <row r="39" spans="1:45" ht="15.75" thickBot="1" x14ac:dyDescent="0.3">
      <c r="A39" s="9" t="s">
        <v>22</v>
      </c>
      <c r="B39" s="10">
        <v>5613.97</v>
      </c>
      <c r="C39" s="11" t="s">
        <v>21</v>
      </c>
      <c r="D39" s="9" t="s">
        <v>71</v>
      </c>
      <c r="E39" s="10">
        <v>3088</v>
      </c>
      <c r="F39" s="12" t="s">
        <v>21</v>
      </c>
      <c r="G39" s="97"/>
      <c r="H39" s="100" t="s">
        <v>25</v>
      </c>
      <c r="I39" s="101"/>
      <c r="J39" s="102"/>
      <c r="K39" s="103" t="s">
        <v>62</v>
      </c>
      <c r="L39" s="104"/>
      <c r="M39" s="105" t="s">
        <v>25</v>
      </c>
      <c r="N39" s="101"/>
      <c r="O39" s="102">
        <v>0</v>
      </c>
      <c r="P39" s="103" t="s">
        <v>62</v>
      </c>
      <c r="Q39" s="104">
        <v>0</v>
      </c>
      <c r="R39" s="100" t="s">
        <v>25</v>
      </c>
      <c r="S39" s="101"/>
      <c r="T39" s="102">
        <v>0</v>
      </c>
      <c r="U39" s="101" t="s">
        <v>62</v>
      </c>
      <c r="V39" s="107">
        <v>0</v>
      </c>
      <c r="W39" s="100" t="s">
        <v>25</v>
      </c>
      <c r="X39" s="101"/>
      <c r="Y39" s="102">
        <v>36.5</v>
      </c>
      <c r="Z39" s="101" t="s">
        <v>62</v>
      </c>
      <c r="AA39" s="107">
        <v>0.45833333333333331</v>
      </c>
      <c r="AB39" s="105" t="s">
        <v>25</v>
      </c>
      <c r="AC39" s="108"/>
      <c r="AD39" s="102">
        <v>67.91</v>
      </c>
      <c r="AE39" s="103" t="s">
        <v>72</v>
      </c>
      <c r="AF39" s="107">
        <v>0.63958333333333328</v>
      </c>
      <c r="AG39" s="105" t="s">
        <v>25</v>
      </c>
      <c r="AH39" s="101"/>
      <c r="AI39" s="102">
        <v>46.31</v>
      </c>
      <c r="AJ39" s="101" t="s">
        <v>77</v>
      </c>
      <c r="AK39" s="106">
        <v>0.95833333333333337</v>
      </c>
      <c r="AL39" s="100" t="s">
        <v>25</v>
      </c>
      <c r="AM39" s="101">
        <v>18.600000000000001</v>
      </c>
      <c r="AN39" s="102" t="s">
        <v>77</v>
      </c>
      <c r="AO39" s="110">
        <v>0.5</v>
      </c>
      <c r="AP39" s="105" t="s">
        <v>25</v>
      </c>
      <c r="AQ39" s="101">
        <v>98</v>
      </c>
      <c r="AR39" s="103" t="s">
        <v>72</v>
      </c>
      <c r="AS39" s="106">
        <v>0.58333333333333337</v>
      </c>
    </row>
    <row r="40" spans="1:45" ht="16.5" thickTop="1" thickBot="1" x14ac:dyDescent="0.3">
      <c r="AM40" s="131"/>
    </row>
    <row r="41" spans="1:45" ht="24" customHeight="1" thickTop="1" thickBot="1" x14ac:dyDescent="0.3">
      <c r="A41" s="160" t="s">
        <v>26</v>
      </c>
      <c r="B41" s="160"/>
      <c r="C41" s="160"/>
      <c r="D41" s="161"/>
      <c r="E41" s="162" t="s">
        <v>27</v>
      </c>
      <c r="F41" s="163"/>
      <c r="G41" s="164"/>
    </row>
    <row r="42" spans="1:45" ht="25.5" customHeight="1" thickTop="1" thickBot="1" x14ac:dyDescent="0.3">
      <c r="A42" s="165" t="s">
        <v>28</v>
      </c>
      <c r="B42" s="166"/>
      <c r="C42" s="166"/>
      <c r="D42" s="167"/>
      <c r="E42" s="43">
        <v>543.73</v>
      </c>
      <c r="F42" s="44" t="s">
        <v>69</v>
      </c>
      <c r="G42" s="47">
        <v>0.875</v>
      </c>
    </row>
    <row r="43" spans="1:45" ht="32.25" customHeight="1" thickBot="1" x14ac:dyDescent="0.3">
      <c r="A43" s="168" t="s">
        <v>70</v>
      </c>
      <c r="B43" s="169"/>
      <c r="C43" s="169"/>
      <c r="D43" s="170"/>
      <c r="E43" s="77" t="s">
        <v>75</v>
      </c>
      <c r="F43" s="78"/>
      <c r="G43" s="79">
        <v>47.04</v>
      </c>
    </row>
    <row r="44" spans="1:45" ht="32.25" customHeight="1" thickBot="1" x14ac:dyDescent="0.3">
      <c r="A44" s="168" t="s">
        <v>29</v>
      </c>
      <c r="B44" s="169"/>
      <c r="C44" s="169"/>
      <c r="D44" s="170"/>
      <c r="E44" s="77" t="s">
        <v>76</v>
      </c>
      <c r="F44" s="78"/>
      <c r="G44" s="79">
        <v>89.18</v>
      </c>
    </row>
    <row r="45" spans="1:45" ht="29.25" customHeight="1" thickBot="1" x14ac:dyDescent="0.3">
      <c r="A45" s="171" t="s">
        <v>30</v>
      </c>
      <c r="B45" s="172"/>
      <c r="C45" s="172"/>
      <c r="D45" s="173"/>
      <c r="E45" s="45">
        <v>271.86</v>
      </c>
      <c r="F45" s="83" t="s">
        <v>72</v>
      </c>
      <c r="G45" s="48">
        <v>0.45833333333333331</v>
      </c>
    </row>
    <row r="46" spans="1:45" ht="34.5" customHeight="1" thickBot="1" x14ac:dyDescent="0.3">
      <c r="A46" s="153" t="s">
        <v>31</v>
      </c>
      <c r="B46" s="154"/>
      <c r="C46" s="154"/>
      <c r="D46" s="155"/>
      <c r="E46" s="46">
        <v>275.5</v>
      </c>
      <c r="F46" s="80" t="s">
        <v>72</v>
      </c>
      <c r="G46" s="60">
        <v>0.79166666666666663</v>
      </c>
    </row>
    <row r="47" spans="1:45" ht="15.75" thickTop="1" x14ac:dyDescent="0.25"/>
    <row r="54" spans="1:44" x14ac:dyDescent="0.25">
      <c r="A54" s="34" t="s">
        <v>63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64</v>
      </c>
      <c r="B56" t="s">
        <v>105</v>
      </c>
    </row>
    <row r="57" spans="1:44" x14ac:dyDescent="0.25">
      <c r="A57" s="37" t="s">
        <v>65</v>
      </c>
      <c r="B57" t="s">
        <v>106</v>
      </c>
    </row>
    <row r="58" spans="1:44" x14ac:dyDescent="0.25">
      <c r="A58" s="37" t="s">
        <v>66</v>
      </c>
      <c r="B58" t="s">
        <v>107</v>
      </c>
    </row>
    <row r="59" spans="1:44" ht="15.75" x14ac:dyDescent="0.25">
      <c r="J59" s="29" t="s">
        <v>61</v>
      </c>
      <c r="R59" s="38" t="s">
        <v>100</v>
      </c>
      <c r="AA59" s="38" t="s">
        <v>67</v>
      </c>
      <c r="AI59" s="38"/>
    </row>
    <row r="61" spans="1:44" x14ac:dyDescent="0.25">
      <c r="AF61" s="57"/>
    </row>
    <row r="62" spans="1:44" x14ac:dyDescent="0.25"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97"/>
      <c r="AL62" s="97"/>
      <c r="AM62" s="97"/>
      <c r="AN62" s="97"/>
      <c r="AO62" s="97"/>
      <c r="AP62" s="97"/>
      <c r="AQ62" s="97"/>
      <c r="AR62" s="97"/>
    </row>
    <row r="80" spans="39:41" x14ac:dyDescent="0.25">
      <c r="AM80" s="156"/>
      <c r="AN80" s="156"/>
      <c r="AO80" s="156"/>
    </row>
    <row r="81" spans="39:41" x14ac:dyDescent="0.25">
      <c r="AM81" s="156"/>
      <c r="AN81" s="156"/>
      <c r="AO81" s="156"/>
    </row>
    <row r="82" spans="39:41" ht="15.75" customHeight="1" x14ac:dyDescent="0.25">
      <c r="AM82" s="96"/>
      <c r="AN82" s="96"/>
      <c r="AO82" s="85"/>
    </row>
  </sheetData>
  <sheetProtection selectLockedCells="1" selectUnlockedCells="1"/>
  <mergeCells count="51">
    <mergeCell ref="AQ38:AR38"/>
    <mergeCell ref="J38:K38"/>
    <mergeCell ref="Y38:Z38"/>
    <mergeCell ref="AD38:AE38"/>
    <mergeCell ref="AI38:AJ38"/>
    <mergeCell ref="AM38:AN38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D37:F37"/>
    <mergeCell ref="J7:K7"/>
    <mergeCell ref="B7:E7"/>
    <mergeCell ref="F7:I7"/>
    <mergeCell ref="AD7:AE7"/>
    <mergeCell ref="A36:F36"/>
    <mergeCell ref="AP37:AS37"/>
    <mergeCell ref="AL36:AS36"/>
    <mergeCell ref="M37:Q37"/>
    <mergeCell ref="R37:V37"/>
    <mergeCell ref="W37:AA37"/>
    <mergeCell ref="AB37:AF37"/>
    <mergeCell ref="AG37:AK3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14 AVR 23 </vt:lpstr>
      <vt:lpstr>'14 AVR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2023-04-15T07:01:57Z</dcterms:modified>
</cp:coreProperties>
</file>