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6-JUIN 2023\"/>
    </mc:Choice>
  </mc:AlternateContent>
  <xr:revisionPtr revIDLastSave="0" documentId="13_ncr:1_{BD67151E-5A5E-422D-A0CF-2C25D0DD50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3 JUN 23 " sheetId="3" r:id="rId1"/>
  </sheets>
  <externalReferences>
    <externalReference r:id="rId2"/>
  </externalReferences>
  <definedNames>
    <definedName name="_xlnm.Print_Area" localSheetId="0">'23 JUN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3" l="1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Z34" i="3" l="1"/>
  <c r="AA34" i="3"/>
  <c r="AB34" i="3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X10" i="3"/>
  <c r="H10" i="3" s="1"/>
  <c r="Y10" i="3"/>
  <c r="X11" i="3"/>
  <c r="H11" i="3" s="1"/>
  <c r="Y11" i="3"/>
  <c r="X12" i="3"/>
  <c r="H12" i="3" s="1"/>
  <c r="Y12" i="3"/>
  <c r="X13" i="3"/>
  <c r="H13" i="3" s="1"/>
  <c r="Y13" i="3"/>
  <c r="X14" i="3"/>
  <c r="Y14" i="3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4" i="3"/>
  <c r="AF33" i="3"/>
  <c r="AF34" i="3" s="1"/>
  <c r="AG33" i="3"/>
  <c r="AG34" i="3" s="1"/>
  <c r="Q13" i="3"/>
  <c r="Q12" i="3"/>
  <c r="Q11" i="3"/>
  <c r="Q10" i="3"/>
  <c r="Q9" i="3"/>
  <c r="AH10" i="3" l="1"/>
  <c r="I10" i="3" s="1"/>
  <c r="AH11" i="3"/>
  <c r="I11" i="3" s="1"/>
  <c r="AH13" i="3"/>
  <c r="I13" i="3" s="1"/>
  <c r="AH12" i="3"/>
  <c r="I12" i="3" s="1"/>
  <c r="X33" i="3"/>
  <c r="X34" i="3" s="1"/>
  <c r="Y33" i="3"/>
  <c r="Y34" i="3" s="1"/>
  <c r="AE33" i="3"/>
  <c r="AE34" i="3" s="1"/>
  <c r="AD33" i="3"/>
  <c r="AD34" i="3" s="1"/>
  <c r="H9" i="3" l="1"/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G9" i="3" l="1"/>
  <c r="AH9" i="3"/>
  <c r="I9" i="3" s="1"/>
  <c r="H14" i="3"/>
  <c r="H33" i="3" s="1"/>
  <c r="H34" i="3" s="1"/>
  <c r="AL33" i="3"/>
  <c r="AL34" i="3" s="1"/>
  <c r="Q14" i="3"/>
  <c r="Q33" i="3" s="1"/>
  <c r="Q34" i="3" s="1"/>
  <c r="K33" i="3"/>
  <c r="K34" i="3" s="1"/>
  <c r="AH26" i="3" l="1"/>
  <c r="I26" i="3" s="1"/>
  <c r="G26" i="3"/>
  <c r="G32" i="3" l="1"/>
  <c r="AH32" i="3"/>
  <c r="I32" i="3" s="1"/>
  <c r="G31" i="3"/>
  <c r="AH31" i="3"/>
  <c r="I31" i="3" s="1"/>
  <c r="G30" i="3"/>
  <c r="AH30" i="3"/>
  <c r="I30" i="3" s="1"/>
  <c r="AH29" i="3"/>
  <c r="I29" i="3" s="1"/>
  <c r="G29" i="3"/>
  <c r="G28" i="3"/>
  <c r="AH28" i="3"/>
  <c r="I28" i="3" s="1"/>
  <c r="AH27" i="3"/>
  <c r="I27" i="3" s="1"/>
  <c r="G27" i="3"/>
  <c r="AH25" i="3"/>
  <c r="I25" i="3" s="1"/>
  <c r="G25" i="3"/>
  <c r="G24" i="3"/>
  <c r="AH24" i="3"/>
  <c r="I24" i="3" s="1"/>
  <c r="G23" i="3"/>
  <c r="AH23" i="3"/>
  <c r="I23" i="3" s="1"/>
  <c r="G22" i="3"/>
  <c r="AH22" i="3"/>
  <c r="I22" i="3" s="1"/>
  <c r="G21" i="3"/>
  <c r="AH21" i="3"/>
  <c r="I21" i="3" s="1"/>
  <c r="AH20" i="3"/>
  <c r="I20" i="3" s="1"/>
  <c r="G20" i="3"/>
  <c r="G19" i="3"/>
  <c r="AH19" i="3"/>
  <c r="I19" i="3" s="1"/>
  <c r="G18" i="3"/>
  <c r="AH18" i="3"/>
  <c r="I18" i="3" s="1"/>
  <c r="G17" i="3"/>
  <c r="AH17" i="3"/>
  <c r="I17" i="3" s="1"/>
  <c r="G16" i="3"/>
  <c r="AH16" i="3"/>
  <c r="I16" i="3" s="1"/>
  <c r="AH15" i="3"/>
  <c r="I15" i="3" s="1"/>
  <c r="G15" i="3"/>
  <c r="AJ33" i="3"/>
  <c r="AJ34" i="3" s="1"/>
  <c r="G14" i="3"/>
  <c r="AH14" i="3"/>
  <c r="G33" i="3" l="1"/>
  <c r="G34" i="3" s="1"/>
  <c r="I14" i="3"/>
  <c r="I33" i="3" s="1"/>
  <c r="I34" i="3" s="1"/>
  <c r="AH33" i="3"/>
  <c r="AH34" i="3" s="1"/>
  <c r="C13" i="3" l="1"/>
  <c r="C12" i="3"/>
  <c r="C11" i="3"/>
  <c r="C10" i="3"/>
  <c r="D17" i="3"/>
  <c r="D21" i="3"/>
  <c r="AI13" i="3" l="1"/>
  <c r="E13" i="3" s="1"/>
  <c r="D13" i="3"/>
  <c r="D12" i="3"/>
  <c r="AI12" i="3"/>
  <c r="E12" i="3" s="1"/>
  <c r="D11" i="3"/>
  <c r="AI11" i="3"/>
  <c r="E11" i="3" s="1"/>
  <c r="D10" i="3"/>
  <c r="AI10" i="3"/>
  <c r="E10" i="3" s="1"/>
  <c r="C9" i="3"/>
  <c r="D32" i="3"/>
  <c r="D26" i="3"/>
  <c r="D25" i="3"/>
  <c r="D27" i="3"/>
  <c r="D24" i="3"/>
  <c r="B33" i="3"/>
  <c r="B34" i="3" s="1"/>
  <c r="D30" i="3"/>
  <c r="D22" i="3"/>
  <c r="D29" i="3"/>
  <c r="D31" i="3"/>
  <c r="D23" i="3"/>
  <c r="D28" i="3"/>
  <c r="D9" i="3" l="1"/>
  <c r="AI9" i="3"/>
  <c r="E9" i="3" s="1"/>
  <c r="C28" i="3"/>
  <c r="C19" i="3"/>
  <c r="C25" i="3"/>
  <c r="C31" i="3"/>
  <c r="C18" i="3"/>
  <c r="C23" i="3"/>
  <c r="C29" i="3"/>
  <c r="C20" i="3"/>
  <c r="D20" i="3"/>
  <c r="D19" i="3"/>
  <c r="AI19" i="3"/>
  <c r="E19" i="3" s="1"/>
  <c r="D18" i="3"/>
  <c r="C16" i="3"/>
  <c r="D16" i="3"/>
  <c r="C15" i="3"/>
  <c r="D15" i="3"/>
  <c r="AI14" i="3"/>
  <c r="D14" i="3"/>
  <c r="AM33" i="3"/>
  <c r="AM34" i="3" s="1"/>
  <c r="AI18" i="3" l="1"/>
  <c r="E18" i="3" s="1"/>
  <c r="AI28" i="3"/>
  <c r="E28" i="3" s="1"/>
  <c r="AI31" i="3"/>
  <c r="E31" i="3" s="1"/>
  <c r="C32" i="3"/>
  <c r="AI32" i="3"/>
  <c r="E32" i="3" s="1"/>
  <c r="C30" i="3"/>
  <c r="AI30" i="3"/>
  <c r="E30" i="3" s="1"/>
  <c r="C26" i="3"/>
  <c r="AI26" i="3"/>
  <c r="E26" i="3" s="1"/>
  <c r="C21" i="3"/>
  <c r="AI21" i="3"/>
  <c r="E21" i="3" s="1"/>
  <c r="AI29" i="3"/>
  <c r="E29" i="3" s="1"/>
  <c r="AI25" i="3"/>
  <c r="E25" i="3" s="1"/>
  <c r="C24" i="3"/>
  <c r="AI24" i="3"/>
  <c r="E24" i="3" s="1"/>
  <c r="AI23" i="3"/>
  <c r="E23" i="3" s="1"/>
  <c r="C22" i="3"/>
  <c r="AI22" i="3"/>
  <c r="E22" i="3" s="1"/>
  <c r="C27" i="3"/>
  <c r="AI27" i="3"/>
  <c r="E27" i="3" s="1"/>
  <c r="AI20" i="3"/>
  <c r="E20" i="3" s="1"/>
  <c r="D33" i="3"/>
  <c r="D34" i="3" s="1"/>
  <c r="C17" i="3"/>
  <c r="AI17" i="3"/>
  <c r="E17" i="3" s="1"/>
  <c r="AI16" i="3"/>
  <c r="E16" i="3" s="1"/>
  <c r="AI15" i="3"/>
  <c r="E15" i="3" s="1"/>
  <c r="C14" i="3"/>
  <c r="AK33" i="3"/>
  <c r="AK34" i="3" s="1"/>
  <c r="E14" i="3"/>
  <c r="C33" i="3" l="1"/>
  <c r="C34" i="3" s="1"/>
  <c r="AI33" i="3"/>
  <c r="AI34" i="3" s="1"/>
  <c r="E33" i="3"/>
  <c r="E34" i="3" s="1"/>
</calcChain>
</file>

<file path=xl/sharedStrings.xml><?xml version="1.0" encoding="utf-8"?>
<sst xmlns="http://schemas.openxmlformats.org/spreadsheetml/2006/main" count="141" uniqueCount="106">
  <si>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</si>
  <si>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</si>
  <si>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</si>
  <si>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</si>
  <si>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</si>
  <si>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</si>
  <si>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</si>
  <si>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</si>
  <si>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</si>
  <si>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</si>
  <si>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</si>
  <si>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</si>
  <si>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</si>
  <si>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</si>
  <si>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</si>
  <si>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</si>
  <si>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</si>
  <si>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</si>
  <si>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</si>
  <si>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</si>
  <si>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</si>
  <si>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</si>
  <si>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</si>
  <si>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</si>
  <si>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</si>
  <si>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</si>
  <si>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</si>
  <si>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</si>
  <si>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</si>
  <si>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</si>
  <si>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</si>
  <si>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</si>
  <si>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</si>
  <si>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</si>
  <si>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</si>
  <si>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</si>
  <si>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</si>
  <si>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</si>
  <si>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</si>
  <si>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</si>
  <si>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</si>
  <si>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</si>
  <si>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</si>
  <si>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</si>
  <si>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</si>
  <si>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</si>
  <si>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</si>
  <si>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</si>
  <si>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</si>
  <si>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</si>
  <si>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</si>
  <si>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</si>
  <si>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</si>
  <si>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</si>
  <si>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</si>
  <si>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</si>
  <si>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</si>
  <si>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</si>
  <si>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</si>
  <si>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</si>
  <si>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</si>
  <si>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</si>
  <si>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</si>
  <si>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</si>
  <si>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</si>
  <si>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</si>
  <si>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</si>
  <si>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</si>
  <si>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</si>
  <si>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</si>
  <si>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</si>
  <si>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</si>
  <si>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</si>
  <si>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</si>
  <si>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 xml:space="preserve">CGCL + </t>
  </si>
  <si>
    <t xml:space="preserve">PARAS +  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</si>
  <si>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</si>
  <si>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</si>
  <si>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</si>
  <si>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</si>
  <si>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</si>
  <si>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</si>
  <si>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</si>
  <si>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</si>
  <si>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</si>
  <si>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</si>
  <si>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</si>
  <si>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</si>
  <si>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</si>
  <si>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</si>
  <si>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</si>
  <si>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</si>
  <si>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</si>
  <si>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</si>
  <si>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</si>
  <si>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</si>
  <si>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</si>
  <si>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</si>
  <si>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</si>
  <si>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</si>
  <si>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</si>
  <si>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</si>
  <si>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</si>
  <si>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</si>
  <si>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TETE et FOFANA</t>
  </si>
  <si>
    <t>BOKO et MONTCHO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</si>
</sst>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4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64" fontId="0" fillId="0" borderId="0" xfId="0" applyNumberFormat="1"/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2" fillId="0" borderId="38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'23 JUN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'23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'23 JUN 23 '!$B$9:$B$32</c:f>
              <c:numCache>
                <c:formatCode>General</c:formatCode>
                <c:ptCount val="24"/>
                <c:pt idx="0">
                  <c:v>86.83</c:v>
                </c:pt>
                <c:pt idx="1">
                  <c:v>83.86</c:v>
                </c:pt>
                <c:pt idx="2">
                  <c:v>80.949999999999989</c:v>
                </c:pt>
                <c:pt idx="3">
                  <c:v>75.55</c:v>
                </c:pt>
                <c:pt idx="4">
                  <c:v>71.55</c:v>
                </c:pt>
                <c:pt idx="5">
                  <c:v>73.48</c:v>
                </c:pt>
                <c:pt idx="6">
                  <c:v>96.88</c:v>
                </c:pt>
                <c:pt idx="7">
                  <c:v>111.26</c:v>
                </c:pt>
                <c:pt idx="8">
                  <c:v>116.85000000000001</c:v>
                </c:pt>
                <c:pt idx="9">
                  <c:v>119.52000000000001</c:v>
                </c:pt>
                <c:pt idx="10">
                  <c:v>104.59</c:v>
                </c:pt>
                <c:pt idx="11">
                  <c:v>96.47</c:v>
                </c:pt>
                <c:pt idx="12">
                  <c:v>104.44</c:v>
                </c:pt>
                <c:pt idx="13">
                  <c:v>130.82999999999998</c:v>
                </c:pt>
                <c:pt idx="14">
                  <c:v>175.93</c:v>
                </c:pt>
                <c:pt idx="15">
                  <c:v>122.43</c:v>
                </c:pt>
                <c:pt idx="16">
                  <c:v>136.1</c:v>
                </c:pt>
                <c:pt idx="17">
                  <c:v>115.27000000000001</c:v>
                </c:pt>
                <c:pt idx="18">
                  <c:v>134.43</c:v>
                </c:pt>
                <c:pt idx="19">
                  <c:v>138.15</c:v>
                </c:pt>
                <c:pt idx="20">
                  <c:v>123.39999999999999</c:v>
                </c:pt>
                <c:pt idx="21">
                  <c:v>112.66</c:v>
                </c:pt>
                <c:pt idx="22">
                  <c:v>107.61</c:v>
                </c:pt>
                <c:pt idx="23">
                  <c:v>102.75999999999999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'23 JUN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'23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'23 JUN 23 '!$C$9:$C$32</c:f>
              <c:numCache>
                <c:formatCode>General</c:formatCode>
                <c:ptCount val="24"/>
                <c:pt idx="0">
                  <c:v>19.881475110147221</c:v>
                </c:pt>
                <c:pt idx="1">
                  <c:v>17.158216389938417</c:v>
                </c:pt>
                <c:pt idx="2">
                  <c:v>14.396853114977816</c:v>
                </c:pt>
                <c:pt idx="3">
                  <c:v>10.051243508534355</c:v>
                </c:pt>
                <c:pt idx="4">
                  <c:v>13.66495847502965</c:v>
                </c:pt>
                <c:pt idx="5">
                  <c:v>16.339350246970682</c:v>
                </c:pt>
                <c:pt idx="6">
                  <c:v>23.645552543810652</c:v>
                </c:pt>
                <c:pt idx="7">
                  <c:v>32.151170687740517</c:v>
                </c:pt>
                <c:pt idx="8">
                  <c:v>40.707058127274138</c:v>
                </c:pt>
                <c:pt idx="9">
                  <c:v>47.310482709855521</c:v>
                </c:pt>
                <c:pt idx="10">
                  <c:v>45.856214717811341</c:v>
                </c:pt>
                <c:pt idx="11">
                  <c:v>53.561555810587706</c:v>
                </c:pt>
                <c:pt idx="12">
                  <c:v>41.894002486255317</c:v>
                </c:pt>
                <c:pt idx="13">
                  <c:v>41.27583989111946</c:v>
                </c:pt>
                <c:pt idx="14">
                  <c:v>50.45630942007395</c:v>
                </c:pt>
                <c:pt idx="15">
                  <c:v>48.824124848951698</c:v>
                </c:pt>
                <c:pt idx="16">
                  <c:v>52.333654291230189</c:v>
                </c:pt>
                <c:pt idx="17">
                  <c:v>50.321016934499255</c:v>
                </c:pt>
                <c:pt idx="18">
                  <c:v>67.013947988699869</c:v>
                </c:pt>
                <c:pt idx="19">
                  <c:v>67.815953573868001</c:v>
                </c:pt>
                <c:pt idx="20">
                  <c:v>58.327890563367191</c:v>
                </c:pt>
                <c:pt idx="21">
                  <c:v>59.393355770403943</c:v>
                </c:pt>
                <c:pt idx="22">
                  <c:v>50.788398964579514</c:v>
                </c:pt>
                <c:pt idx="23">
                  <c:v>56.500404449399312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'23 JUN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'23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'23 JUN 23 '!$D$9:$D$32</c:f>
              <c:numCache>
                <c:formatCode>0.00</c:formatCode>
                <c:ptCount val="24"/>
                <c:pt idx="0">
                  <c:v>77.55939888911972</c:v>
                </c:pt>
                <c:pt idx="1">
                  <c:v>77.220546849362535</c:v>
                </c:pt>
                <c:pt idx="2">
                  <c:v>77.350323580248968</c:v>
                </c:pt>
                <c:pt idx="3">
                  <c:v>76.230405165880981</c:v>
                </c:pt>
                <c:pt idx="4">
                  <c:v>68.720357615826146</c:v>
                </c:pt>
                <c:pt idx="5">
                  <c:v>67.897373487616889</c:v>
                </c:pt>
                <c:pt idx="6">
                  <c:v>83.17947004322815</c:v>
                </c:pt>
                <c:pt idx="7">
                  <c:v>88.624328767776916</c:v>
                </c:pt>
                <c:pt idx="8">
                  <c:v>84.823599214779264</c:v>
                </c:pt>
                <c:pt idx="9">
                  <c:v>80.808695380390873</c:v>
                </c:pt>
                <c:pt idx="10">
                  <c:v>68.073172500659595</c:v>
                </c:pt>
                <c:pt idx="11">
                  <c:v>49.369368817312633</c:v>
                </c:pt>
                <c:pt idx="12">
                  <c:v>68.799019366207091</c:v>
                </c:pt>
                <c:pt idx="13">
                  <c:v>95.024275198041721</c:v>
                </c:pt>
                <c:pt idx="14">
                  <c:v>130.83606621100881</c:v>
                </c:pt>
                <c:pt idx="15">
                  <c:v>79.93950920866024</c:v>
                </c:pt>
                <c:pt idx="16">
                  <c:v>92.422607223128551</c:v>
                </c:pt>
                <c:pt idx="17">
                  <c:v>70.704390803977532</c:v>
                </c:pt>
                <c:pt idx="18">
                  <c:v>68.324925947819395</c:v>
                </c:pt>
                <c:pt idx="19">
                  <c:v>75.430454905224408</c:v>
                </c:pt>
                <c:pt idx="20">
                  <c:v>70.919490878943961</c:v>
                </c:pt>
                <c:pt idx="21">
                  <c:v>59.812016953572112</c:v>
                </c:pt>
                <c:pt idx="22">
                  <c:v>63.043091012598438</c:v>
                </c:pt>
                <c:pt idx="23">
                  <c:v>52.895353517471946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'23 JUN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'23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'23 JUN 23 '!$E$9:$E$32</c:f>
              <c:numCache>
                <c:formatCode>0.00</c:formatCode>
                <c:ptCount val="24"/>
                <c:pt idx="0">
                  <c:v>-10.61087399926695</c:v>
                </c:pt>
                <c:pt idx="1">
                  <c:v>-10.518763239300945</c:v>
                </c:pt>
                <c:pt idx="2">
                  <c:v>-10.797176695226767</c:v>
                </c:pt>
                <c:pt idx="3">
                  <c:v>-10.731648674415354</c:v>
                </c:pt>
                <c:pt idx="4">
                  <c:v>-10.835316090855773</c:v>
                </c:pt>
                <c:pt idx="5">
                  <c:v>-10.756723734587549</c:v>
                </c:pt>
                <c:pt idx="6">
                  <c:v>-9.9450225870387747</c:v>
                </c:pt>
                <c:pt idx="7">
                  <c:v>-9.5154994555173893</c:v>
                </c:pt>
                <c:pt idx="8">
                  <c:v>-8.6806573420533617</c:v>
                </c:pt>
                <c:pt idx="9">
                  <c:v>-8.5991780902463866</c:v>
                </c:pt>
                <c:pt idx="10">
                  <c:v>-9.3393872184709004</c:v>
                </c:pt>
                <c:pt idx="11">
                  <c:v>-6.4609246279003436</c:v>
                </c:pt>
                <c:pt idx="12">
                  <c:v>-6.2530218524623464</c:v>
                </c:pt>
                <c:pt idx="13">
                  <c:v>-5.4701150891611725</c:v>
                </c:pt>
                <c:pt idx="14">
                  <c:v>-5.3623756310827488</c:v>
                </c:pt>
                <c:pt idx="15">
                  <c:v>-6.3336340576119241</c:v>
                </c:pt>
                <c:pt idx="16">
                  <c:v>-8.6562615143587358</c:v>
                </c:pt>
                <c:pt idx="17">
                  <c:v>-5.7554077384767375</c:v>
                </c:pt>
                <c:pt idx="18">
                  <c:v>-0.9088739365192442</c:v>
                </c:pt>
                <c:pt idx="19">
                  <c:v>-5.0964084790923696</c:v>
                </c:pt>
                <c:pt idx="20">
                  <c:v>-5.8473814423111392</c:v>
                </c:pt>
                <c:pt idx="21">
                  <c:v>-6.5453727239760227</c:v>
                </c:pt>
                <c:pt idx="22">
                  <c:v>-6.2214899771779724</c:v>
                </c:pt>
                <c:pt idx="23">
                  <c:v>-6.635757966871239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'23 JUN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'23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'23 JUN 23 '!$Q$9:$Q$32</c:f>
              <c:numCache>
                <c:formatCode>0.00</c:formatCode>
                <c:ptCount val="24"/>
                <c:pt idx="0">
                  <c:v>18.149999999999999</c:v>
                </c:pt>
                <c:pt idx="1">
                  <c:v>18.149999999999999</c:v>
                </c:pt>
                <c:pt idx="2">
                  <c:v>18.170000000000002</c:v>
                </c:pt>
                <c:pt idx="3">
                  <c:v>18.03</c:v>
                </c:pt>
                <c:pt idx="4">
                  <c:v>18.02</c:v>
                </c:pt>
                <c:pt idx="5">
                  <c:v>18.010000000000002</c:v>
                </c:pt>
                <c:pt idx="6">
                  <c:v>18.23</c:v>
                </c:pt>
                <c:pt idx="7">
                  <c:v>18.27</c:v>
                </c:pt>
                <c:pt idx="8">
                  <c:v>17.98</c:v>
                </c:pt>
                <c:pt idx="9">
                  <c:v>17.91</c:v>
                </c:pt>
                <c:pt idx="10">
                  <c:v>18.2</c:v>
                </c:pt>
                <c:pt idx="11">
                  <c:v>15.02</c:v>
                </c:pt>
                <c:pt idx="12">
                  <c:v>15.04</c:v>
                </c:pt>
                <c:pt idx="13">
                  <c:v>15.05</c:v>
                </c:pt>
                <c:pt idx="14">
                  <c:v>15.29</c:v>
                </c:pt>
                <c:pt idx="15">
                  <c:v>15.29</c:v>
                </c:pt>
                <c:pt idx="16">
                  <c:v>18.02</c:v>
                </c:pt>
                <c:pt idx="17">
                  <c:v>14.91</c:v>
                </c:pt>
                <c:pt idx="18">
                  <c:v>10.47</c:v>
                </c:pt>
                <c:pt idx="19">
                  <c:v>14.9</c:v>
                </c:pt>
                <c:pt idx="20">
                  <c:v>15.21</c:v>
                </c:pt>
                <c:pt idx="21">
                  <c:v>15.21</c:v>
                </c:pt>
                <c:pt idx="22">
                  <c:v>14.85</c:v>
                </c:pt>
                <c:pt idx="23">
                  <c:v>15.11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'23 JUN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'23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'23 JUN 23 '!$AE$9:$AE$32</c:f>
              <c:numCache>
                <c:formatCode>0.00</c:formatCode>
                <c:ptCount val="24"/>
                <c:pt idx="0">
                  <c:v>92.6</c:v>
                </c:pt>
                <c:pt idx="1">
                  <c:v>97.15</c:v>
                </c:pt>
                <c:pt idx="2">
                  <c:v>93.18</c:v>
                </c:pt>
                <c:pt idx="3">
                  <c:v>92.09</c:v>
                </c:pt>
                <c:pt idx="4">
                  <c:v>91.84</c:v>
                </c:pt>
                <c:pt idx="5">
                  <c:v>92.35</c:v>
                </c:pt>
                <c:pt idx="6">
                  <c:v>105.44</c:v>
                </c:pt>
                <c:pt idx="7">
                  <c:v>107.69</c:v>
                </c:pt>
                <c:pt idx="8">
                  <c:v>107.31</c:v>
                </c:pt>
                <c:pt idx="9">
                  <c:v>106.89</c:v>
                </c:pt>
                <c:pt idx="10">
                  <c:v>105.46</c:v>
                </c:pt>
                <c:pt idx="11">
                  <c:v>106.2</c:v>
                </c:pt>
                <c:pt idx="12">
                  <c:v>106.13</c:v>
                </c:pt>
                <c:pt idx="13">
                  <c:v>108.32</c:v>
                </c:pt>
                <c:pt idx="14">
                  <c:v>107.34</c:v>
                </c:pt>
                <c:pt idx="15">
                  <c:v>108.59</c:v>
                </c:pt>
                <c:pt idx="16">
                  <c:v>106.77</c:v>
                </c:pt>
                <c:pt idx="17">
                  <c:v>107.37</c:v>
                </c:pt>
                <c:pt idx="18">
                  <c:v>106.82</c:v>
                </c:pt>
                <c:pt idx="19">
                  <c:v>106.82</c:v>
                </c:pt>
                <c:pt idx="20">
                  <c:v>105.6</c:v>
                </c:pt>
                <c:pt idx="21">
                  <c:v>92.17</c:v>
                </c:pt>
                <c:pt idx="22">
                  <c:v>95.96</c:v>
                </c:pt>
                <c:pt idx="23">
                  <c:v>94.98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'23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'23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'23 JUN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'23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'23 JUN 23 '!$AK$9:$AK$32</c:f>
              <c:numCache>
                <c:formatCode>0.00</c:formatCode>
                <c:ptCount val="24"/>
                <c:pt idx="0">
                  <c:v>112.48147511014722</c:v>
                </c:pt>
                <c:pt idx="1">
                  <c:v>114.30821638993842</c:v>
                </c:pt>
                <c:pt idx="2">
                  <c:v>107.57685311497782</c:v>
                </c:pt>
                <c:pt idx="3">
                  <c:v>102.14124350853436</c:v>
                </c:pt>
                <c:pt idx="4">
                  <c:v>105.50495847502965</c:v>
                </c:pt>
                <c:pt idx="5">
                  <c:v>108.68935024697068</c:v>
                </c:pt>
                <c:pt idx="6">
                  <c:v>129.08555254381065</c:v>
                </c:pt>
                <c:pt idx="7">
                  <c:v>139.84117068774052</c:v>
                </c:pt>
                <c:pt idx="8">
                  <c:v>148.01705812727414</c:v>
                </c:pt>
                <c:pt idx="9">
                  <c:v>154.20048270985552</c:v>
                </c:pt>
                <c:pt idx="10">
                  <c:v>151.31621471781133</c:v>
                </c:pt>
                <c:pt idx="11">
                  <c:v>159.76155581058771</c:v>
                </c:pt>
                <c:pt idx="12">
                  <c:v>148.02400248625531</c:v>
                </c:pt>
                <c:pt idx="13">
                  <c:v>149.59583989111945</c:v>
                </c:pt>
                <c:pt idx="14">
                  <c:v>157.79630942007395</c:v>
                </c:pt>
                <c:pt idx="15">
                  <c:v>157.4141248489517</c:v>
                </c:pt>
                <c:pt idx="16">
                  <c:v>159.10365429123019</c:v>
                </c:pt>
                <c:pt idx="17">
                  <c:v>157.69101693449926</c:v>
                </c:pt>
                <c:pt idx="18">
                  <c:v>173.83394798869986</c:v>
                </c:pt>
                <c:pt idx="19">
                  <c:v>174.63595357386799</c:v>
                </c:pt>
                <c:pt idx="20">
                  <c:v>163.92789056336719</c:v>
                </c:pt>
                <c:pt idx="21">
                  <c:v>151.56335577040394</c:v>
                </c:pt>
                <c:pt idx="22">
                  <c:v>146.74839896457951</c:v>
                </c:pt>
                <c:pt idx="23">
                  <c:v>151.48040444939932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'23 JUN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'23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'23 JUN 23 '!$AM$9:$AM$32</c:f>
              <c:numCache>
                <c:formatCode>0.00</c:formatCode>
                <c:ptCount val="24"/>
                <c:pt idx="0">
                  <c:v>134.13939888911972</c:v>
                </c:pt>
                <c:pt idx="1">
                  <c:v>135.51054684936253</c:v>
                </c:pt>
                <c:pt idx="2">
                  <c:v>133.27032358024897</c:v>
                </c:pt>
                <c:pt idx="3">
                  <c:v>136.12040516588098</c:v>
                </c:pt>
                <c:pt idx="4">
                  <c:v>128.81035761582615</c:v>
                </c:pt>
                <c:pt idx="5">
                  <c:v>128.00737348761689</c:v>
                </c:pt>
                <c:pt idx="6">
                  <c:v>143.42947004322815</c:v>
                </c:pt>
                <c:pt idx="7">
                  <c:v>148.97432876777691</c:v>
                </c:pt>
                <c:pt idx="8">
                  <c:v>159.71359921477926</c:v>
                </c:pt>
                <c:pt idx="9">
                  <c:v>153.92869538039088</c:v>
                </c:pt>
                <c:pt idx="10">
                  <c:v>141.18317250065959</c:v>
                </c:pt>
                <c:pt idx="11">
                  <c:v>122.26936881731264</c:v>
                </c:pt>
                <c:pt idx="12">
                  <c:v>141.9190193662071</c:v>
                </c:pt>
                <c:pt idx="13">
                  <c:v>167.87427519804172</c:v>
                </c:pt>
                <c:pt idx="14">
                  <c:v>171.74606621100881</c:v>
                </c:pt>
                <c:pt idx="15">
                  <c:v>138.40950920866024</c:v>
                </c:pt>
                <c:pt idx="16">
                  <c:v>150.86260722312855</c:v>
                </c:pt>
                <c:pt idx="17">
                  <c:v>145.01439080397753</c:v>
                </c:pt>
                <c:pt idx="18">
                  <c:v>142.98492594781939</c:v>
                </c:pt>
                <c:pt idx="19">
                  <c:v>150.60045490522441</c:v>
                </c:pt>
                <c:pt idx="20">
                  <c:v>145.99949087894396</c:v>
                </c:pt>
                <c:pt idx="21">
                  <c:v>134.1320169535721</c:v>
                </c:pt>
                <c:pt idx="22">
                  <c:v>137.69309101259844</c:v>
                </c:pt>
                <c:pt idx="23">
                  <c:v>127.60535351747194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'23 JUN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'23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'23 JUN 23 '!$F$9:$F$32</c:f>
              <c:numCache>
                <c:formatCode>General</c:formatCode>
                <c:ptCount val="24"/>
                <c:pt idx="0">
                  <c:v>139.56</c:v>
                </c:pt>
                <c:pt idx="1">
                  <c:v>144.19999999999999</c:v>
                </c:pt>
                <c:pt idx="2">
                  <c:v>142.72999999999999</c:v>
                </c:pt>
                <c:pt idx="3">
                  <c:v>138.94</c:v>
                </c:pt>
                <c:pt idx="4">
                  <c:v>141.96</c:v>
                </c:pt>
                <c:pt idx="5">
                  <c:v>137.94</c:v>
                </c:pt>
                <c:pt idx="6">
                  <c:v>135.55000000000001</c:v>
                </c:pt>
                <c:pt idx="7">
                  <c:v>137.28</c:v>
                </c:pt>
                <c:pt idx="8">
                  <c:v>129.33000000000001</c:v>
                </c:pt>
                <c:pt idx="9">
                  <c:v>125.97</c:v>
                </c:pt>
                <c:pt idx="10">
                  <c:v>123.97</c:v>
                </c:pt>
                <c:pt idx="11">
                  <c:v>110.64</c:v>
                </c:pt>
                <c:pt idx="12">
                  <c:v>88.43</c:v>
                </c:pt>
                <c:pt idx="13">
                  <c:v>109.75</c:v>
                </c:pt>
                <c:pt idx="14">
                  <c:v>93.97</c:v>
                </c:pt>
                <c:pt idx="15">
                  <c:v>125.45</c:v>
                </c:pt>
                <c:pt idx="16">
                  <c:v>133.01</c:v>
                </c:pt>
                <c:pt idx="17">
                  <c:v>144.09</c:v>
                </c:pt>
                <c:pt idx="18">
                  <c:v>182.26</c:v>
                </c:pt>
                <c:pt idx="19">
                  <c:v>171.93</c:v>
                </c:pt>
                <c:pt idx="20">
                  <c:v>168.26</c:v>
                </c:pt>
                <c:pt idx="21">
                  <c:v>162.34</c:v>
                </c:pt>
                <c:pt idx="22">
                  <c:v>156.53</c:v>
                </c:pt>
                <c:pt idx="23">
                  <c:v>153.47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'23 JUN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'23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'23 JUN 23 '!$G$9:$G$32</c:f>
              <c:numCache>
                <c:formatCode>0.00</c:formatCode>
                <c:ptCount val="24"/>
                <c:pt idx="0">
                  <c:v>54.828886001649359</c:v>
                </c:pt>
                <c:pt idx="1">
                  <c:v>59.443866854210675</c:v>
                </c:pt>
                <c:pt idx="2">
                  <c:v>59.962278780875877</c:v>
                </c:pt>
                <c:pt idx="3">
                  <c:v>58.922777001143317</c:v>
                </c:pt>
                <c:pt idx="4">
                  <c:v>60.317570569663275</c:v>
                </c:pt>
                <c:pt idx="5">
                  <c:v>58.876347240052908</c:v>
                </c:pt>
                <c:pt idx="6">
                  <c:v>61.543825653227572</c:v>
                </c:pt>
                <c:pt idx="7">
                  <c:v>60.08356743265125</c:v>
                </c:pt>
                <c:pt idx="8">
                  <c:v>49.328347854716128</c:v>
                </c:pt>
                <c:pt idx="9">
                  <c:v>49.840367021182757</c:v>
                </c:pt>
                <c:pt idx="10">
                  <c:v>52.566746702127901</c:v>
                </c:pt>
                <c:pt idx="11">
                  <c:v>34.653091414186107</c:v>
                </c:pt>
                <c:pt idx="12">
                  <c:v>31.214134234578744</c:v>
                </c:pt>
                <c:pt idx="13">
                  <c:v>32.317725368230242</c:v>
                </c:pt>
                <c:pt idx="14">
                  <c:v>49.670237064522937</c:v>
                </c:pt>
                <c:pt idx="15">
                  <c:v>48.294176935222225</c:v>
                </c:pt>
                <c:pt idx="16">
                  <c:v>52.428703754726293</c:v>
                </c:pt>
                <c:pt idx="17">
                  <c:v>57.540852939133771</c:v>
                </c:pt>
                <c:pt idx="18">
                  <c:v>75.605138341837602</c:v>
                </c:pt>
                <c:pt idx="19">
                  <c:v>69.401744047880669</c:v>
                </c:pt>
                <c:pt idx="20">
                  <c:v>64.421397859719093</c:v>
                </c:pt>
                <c:pt idx="21">
                  <c:v>60.766952477002988</c:v>
                </c:pt>
                <c:pt idx="22">
                  <c:v>62.639347936326239</c:v>
                </c:pt>
                <c:pt idx="23">
                  <c:v>56.650290398197569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'23 JUN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'23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'23 JUN 23 '!$H$9:$H$32</c:f>
              <c:numCache>
                <c:formatCode>0.00</c:formatCode>
                <c:ptCount val="24"/>
                <c:pt idx="0">
                  <c:v>79.297657914041878</c:v>
                </c:pt>
                <c:pt idx="1">
                  <c:v>79.146361122784981</c:v>
                </c:pt>
                <c:pt idx="2">
                  <c:v>77.2138079380601</c:v>
                </c:pt>
                <c:pt idx="3">
                  <c:v>74.607326351309013</c:v>
                </c:pt>
                <c:pt idx="4">
                  <c:v>76.11777547988099</c:v>
                </c:pt>
                <c:pt idx="5">
                  <c:v>73.671995672875823</c:v>
                </c:pt>
                <c:pt idx="6">
                  <c:v>68.540799017618554</c:v>
                </c:pt>
                <c:pt idx="7">
                  <c:v>71.489762666855469</c:v>
                </c:pt>
                <c:pt idx="8">
                  <c:v>74.158185118596606</c:v>
                </c:pt>
                <c:pt idx="9">
                  <c:v>70.248166726125476</c:v>
                </c:pt>
                <c:pt idx="10">
                  <c:v>65.044515961666647</c:v>
                </c:pt>
                <c:pt idx="11">
                  <c:v>70.484294126321771</c:v>
                </c:pt>
                <c:pt idx="12">
                  <c:v>52.203818784473846</c:v>
                </c:pt>
                <c:pt idx="13">
                  <c:v>72.037577618164136</c:v>
                </c:pt>
                <c:pt idx="14">
                  <c:v>39.843258341607957</c:v>
                </c:pt>
                <c:pt idx="15">
                  <c:v>71.863343533382817</c:v>
                </c:pt>
                <c:pt idx="16">
                  <c:v>75.078301794593472</c:v>
                </c:pt>
                <c:pt idx="17">
                  <c:v>80.943554944610739</c:v>
                </c:pt>
                <c:pt idx="18">
                  <c:v>99.598835137924894</c:v>
                </c:pt>
                <c:pt idx="19">
                  <c:v>95.86476362735651</c:v>
                </c:pt>
                <c:pt idx="20">
                  <c:v>97.314567581587056</c:v>
                </c:pt>
                <c:pt idx="21">
                  <c:v>95.273969147746556</c:v>
                </c:pt>
                <c:pt idx="22">
                  <c:v>87.812349661850007</c:v>
                </c:pt>
                <c:pt idx="23">
                  <c:v>90.857684956593417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'23 JUN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'23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'23 JUN 23 '!$I$9:$I$32</c:f>
              <c:numCache>
                <c:formatCode>0.00</c:formatCode>
                <c:ptCount val="24"/>
                <c:pt idx="0">
                  <c:v>5.4334560843087774</c:v>
                </c:pt>
                <c:pt idx="1">
                  <c:v>5.6097720230043295</c:v>
                </c:pt>
                <c:pt idx="2">
                  <c:v>5.553913281064017</c:v>
                </c:pt>
                <c:pt idx="3">
                  <c:v>5.4098966475476731</c:v>
                </c:pt>
                <c:pt idx="4">
                  <c:v>5.5246539504557619</c:v>
                </c:pt>
                <c:pt idx="5">
                  <c:v>5.3916570870712563</c:v>
                </c:pt>
                <c:pt idx="6">
                  <c:v>5.4653753291539191</c:v>
                </c:pt>
                <c:pt idx="7">
                  <c:v>5.7066699004932717</c:v>
                </c:pt>
                <c:pt idx="8">
                  <c:v>5.843467026687283</c:v>
                </c:pt>
                <c:pt idx="9">
                  <c:v>5.881466252691756</c:v>
                </c:pt>
                <c:pt idx="10">
                  <c:v>6.3587373362054551</c:v>
                </c:pt>
                <c:pt idx="11">
                  <c:v>5.5026144594921265</c:v>
                </c:pt>
                <c:pt idx="12">
                  <c:v>5.0120469809474217</c:v>
                </c:pt>
                <c:pt idx="13">
                  <c:v>5.3946970136056267</c:v>
                </c:pt>
                <c:pt idx="14">
                  <c:v>4.4565045938691172</c:v>
                </c:pt>
                <c:pt idx="15">
                  <c:v>5.2924795313949504</c:v>
                </c:pt>
                <c:pt idx="16">
                  <c:v>5.5029944506802098</c:v>
                </c:pt>
                <c:pt idx="17">
                  <c:v>5.6055921162555125</c:v>
                </c:pt>
                <c:pt idx="18">
                  <c:v>7.0560265202374852</c:v>
                </c:pt>
                <c:pt idx="19">
                  <c:v>6.6634923247628466</c:v>
                </c:pt>
                <c:pt idx="20">
                  <c:v>6.5240345586938462</c:v>
                </c:pt>
                <c:pt idx="21">
                  <c:v>6.29907837525045</c:v>
                </c:pt>
                <c:pt idx="22">
                  <c:v>6.0783024018237528</c:v>
                </c:pt>
                <c:pt idx="23">
                  <c:v>5.9620246452090315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'23 JUN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'23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'23 JUN 23 '!$AD$9:$AD$32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</c:v>
                </c:pt>
                <c:pt idx="6">
                  <c:v>2.8</c:v>
                </c:pt>
                <c:pt idx="7">
                  <c:v>3.1</c:v>
                </c:pt>
                <c:pt idx="8">
                  <c:v>11.3</c:v>
                </c:pt>
                <c:pt idx="9">
                  <c:v>10.5</c:v>
                </c:pt>
                <c:pt idx="10">
                  <c:v>10.199999999999999</c:v>
                </c:pt>
                <c:pt idx="11">
                  <c:v>11.2</c:v>
                </c:pt>
                <c:pt idx="12">
                  <c:v>14.5</c:v>
                </c:pt>
                <c:pt idx="13">
                  <c:v>5.5</c:v>
                </c:pt>
                <c:pt idx="14">
                  <c:v>5.8</c:v>
                </c:pt>
                <c:pt idx="15">
                  <c:v>3.9</c:v>
                </c:pt>
                <c:pt idx="16">
                  <c:v>0.2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'23 JUN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'23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'23 JUN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'23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'23 JUN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'23 JUN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'23 JUN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'23 JUN 23 '!$AJ$9:$AJ$32</c:f>
              <c:numCache>
                <c:formatCode>0.00</c:formatCode>
                <c:ptCount val="24"/>
                <c:pt idx="0">
                  <c:v>54.828886001649359</c:v>
                </c:pt>
                <c:pt idx="1">
                  <c:v>59.443866854210675</c:v>
                </c:pt>
                <c:pt idx="2">
                  <c:v>59.962278780875877</c:v>
                </c:pt>
                <c:pt idx="3">
                  <c:v>58.922777001143317</c:v>
                </c:pt>
                <c:pt idx="4">
                  <c:v>60.317570569663275</c:v>
                </c:pt>
                <c:pt idx="5">
                  <c:v>59.076347240052911</c:v>
                </c:pt>
                <c:pt idx="6">
                  <c:v>64.343825653227569</c:v>
                </c:pt>
                <c:pt idx="7">
                  <c:v>63.183567432651252</c:v>
                </c:pt>
                <c:pt idx="8">
                  <c:v>60.628347854716132</c:v>
                </c:pt>
                <c:pt idx="9">
                  <c:v>60.340367021182757</c:v>
                </c:pt>
                <c:pt idx="10">
                  <c:v>62.766746702127897</c:v>
                </c:pt>
                <c:pt idx="11">
                  <c:v>45.85309141418611</c:v>
                </c:pt>
                <c:pt idx="12">
                  <c:v>45.714134234578744</c:v>
                </c:pt>
                <c:pt idx="13">
                  <c:v>37.817725368230242</c:v>
                </c:pt>
                <c:pt idx="14">
                  <c:v>55.470237064522934</c:v>
                </c:pt>
                <c:pt idx="15">
                  <c:v>52.194176935222224</c:v>
                </c:pt>
                <c:pt idx="16">
                  <c:v>52.628703754726295</c:v>
                </c:pt>
                <c:pt idx="17">
                  <c:v>57.540852939133771</c:v>
                </c:pt>
                <c:pt idx="18">
                  <c:v>75.605138341837602</c:v>
                </c:pt>
                <c:pt idx="19">
                  <c:v>69.401744047880669</c:v>
                </c:pt>
                <c:pt idx="20">
                  <c:v>64.421397859719093</c:v>
                </c:pt>
                <c:pt idx="21">
                  <c:v>60.766952477002988</c:v>
                </c:pt>
                <c:pt idx="22">
                  <c:v>62.639347936326239</c:v>
                </c:pt>
                <c:pt idx="23">
                  <c:v>56.650290398197569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'23 JUN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'23 JUN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'23 JUN 23 '!$AL$9:$AL$32</c:f>
              <c:numCache>
                <c:formatCode>0.00</c:formatCode>
                <c:ptCount val="24"/>
                <c:pt idx="0">
                  <c:v>79.297657914041878</c:v>
                </c:pt>
                <c:pt idx="1">
                  <c:v>79.146361122784981</c:v>
                </c:pt>
                <c:pt idx="2">
                  <c:v>77.2138079380601</c:v>
                </c:pt>
                <c:pt idx="3">
                  <c:v>74.607326351309013</c:v>
                </c:pt>
                <c:pt idx="4">
                  <c:v>76.11777547988099</c:v>
                </c:pt>
                <c:pt idx="5">
                  <c:v>73.991995672875817</c:v>
                </c:pt>
                <c:pt idx="6">
                  <c:v>70.590799017618551</c:v>
                </c:pt>
                <c:pt idx="7">
                  <c:v>77.859762666855474</c:v>
                </c:pt>
                <c:pt idx="8">
                  <c:v>83.878185118596605</c:v>
                </c:pt>
                <c:pt idx="9">
                  <c:v>85.128166726125471</c:v>
                </c:pt>
                <c:pt idx="10">
                  <c:v>94.784515961666642</c:v>
                </c:pt>
                <c:pt idx="11">
                  <c:v>90.024294126321777</c:v>
                </c:pt>
                <c:pt idx="12">
                  <c:v>77.743818784473845</c:v>
                </c:pt>
                <c:pt idx="13">
                  <c:v>95.327577618164142</c:v>
                </c:pt>
                <c:pt idx="14">
                  <c:v>53.923258341607955</c:v>
                </c:pt>
                <c:pt idx="15">
                  <c:v>78.363343533382817</c:v>
                </c:pt>
                <c:pt idx="16">
                  <c:v>83.258301794593478</c:v>
                </c:pt>
                <c:pt idx="17">
                  <c:v>80.943554944610739</c:v>
                </c:pt>
                <c:pt idx="18">
                  <c:v>99.598835137924894</c:v>
                </c:pt>
                <c:pt idx="19">
                  <c:v>95.86476362735651</c:v>
                </c:pt>
                <c:pt idx="20">
                  <c:v>97.314567581587056</c:v>
                </c:pt>
                <c:pt idx="21">
                  <c:v>95.273969147746556</c:v>
                </c:pt>
                <c:pt idx="22">
                  <c:v>87.812349661850007</c:v>
                </c:pt>
                <c:pt idx="23">
                  <c:v>90.857684956593417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ELEVES_DISPATCHING\RELEVE_2023\RELEVES%20DES%20BILANS%20JOURNALIERS\Puissances%20Appel&#233;es%202023\001-12_Puissances%20Appel&#233;es%20%20annuelle%202023.xlsx" TargetMode="External"/><Relationship Id="rId1" Type="http://schemas.openxmlformats.org/officeDocument/2006/relationships/externalLinkPath" Target="/RELEVES_DISPATCHING/RELEVE_2023/RELEVES%20DES%20BILANS%20JOURNALIERS/Puissances%20Appel&#233;es%202023/001-12_Puissances%20Appel&#233;es%20%20annuell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oitation "/>
      <sheetName val="calcul des pertes et charges"/>
      <sheetName val="conso Aux"/>
    </sheetNames>
    <sheetDataSet>
      <sheetData sheetId="0">
        <row r="78">
          <cell r="P78">
            <v>0</v>
          </cell>
        </row>
        <row r="79">
          <cell r="P79">
            <v>0</v>
          </cell>
        </row>
        <row r="80">
          <cell r="P80">
            <v>0</v>
          </cell>
        </row>
        <row r="81">
          <cell r="P81">
            <v>0</v>
          </cell>
        </row>
        <row r="82">
          <cell r="P82">
            <v>0</v>
          </cell>
        </row>
        <row r="83">
          <cell r="P83">
            <v>0</v>
          </cell>
        </row>
        <row r="84">
          <cell r="P84">
            <v>0</v>
          </cell>
        </row>
        <row r="85">
          <cell r="P85">
            <v>0</v>
          </cell>
        </row>
        <row r="86">
          <cell r="P86">
            <v>0</v>
          </cell>
        </row>
        <row r="87">
          <cell r="P87">
            <v>0</v>
          </cell>
        </row>
        <row r="88">
          <cell r="P88">
            <v>0</v>
          </cell>
        </row>
        <row r="89">
          <cell r="P89">
            <v>0</v>
          </cell>
        </row>
        <row r="90">
          <cell r="P90">
            <v>0</v>
          </cell>
        </row>
        <row r="91">
          <cell r="P91">
            <v>0</v>
          </cell>
        </row>
        <row r="92">
          <cell r="P92">
            <v>0</v>
          </cell>
        </row>
        <row r="93">
          <cell r="P93">
            <v>0</v>
          </cell>
        </row>
        <row r="94">
          <cell r="P94">
            <v>0</v>
          </cell>
        </row>
        <row r="95">
          <cell r="P95">
            <v>0</v>
          </cell>
        </row>
        <row r="96">
          <cell r="P96">
            <v>0</v>
          </cell>
        </row>
        <row r="97">
          <cell r="P97">
            <v>0</v>
          </cell>
        </row>
        <row r="98">
          <cell r="P98">
            <v>0</v>
          </cell>
        </row>
        <row r="99">
          <cell r="P99">
            <v>0</v>
          </cell>
        </row>
        <row r="100">
          <cell r="P100">
            <v>0</v>
          </cell>
        </row>
        <row r="101">
          <cell r="P101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topLeftCell="A22" zoomScale="85" zoomScaleNormal="85" zoomScaleSheetLayoutView="85" workbookViewId="0">
      <selection activeCell="AP31" sqref="AP31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41" t="s">
        <v>101</v>
      </c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</row>
    <row r="2" spans="1:54" ht="20.25" x14ac:dyDescent="0.25">
      <c r="A2" s="142">
        <v>45100</v>
      </c>
      <c r="B2" s="142"/>
      <c r="C2" s="142"/>
      <c r="D2" s="142"/>
      <c r="E2" s="142"/>
      <c r="F2" s="142"/>
      <c r="G2" s="142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43" t="s">
        <v>0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72" t="s">
        <v>89</v>
      </c>
      <c r="AG4" s="173"/>
      <c r="AH4" s="173"/>
      <c r="AI4" s="173"/>
      <c r="AJ4" s="148" t="s">
        <v>102</v>
      </c>
      <c r="AK4" s="149"/>
      <c r="AL4" s="148" t="s">
        <v>103</v>
      </c>
      <c r="AM4" s="149"/>
      <c r="AN4" s="135" t="s">
        <v>68</v>
      </c>
      <c r="AO4" s="136"/>
      <c r="AP4" s="136"/>
      <c r="AQ4" s="136"/>
      <c r="AR4" s="136"/>
      <c r="AS4" s="137"/>
    </row>
    <row r="5" spans="1:54" ht="15.75" customHeight="1" thickBot="1" x14ac:dyDescent="0.3">
      <c r="B5" s="145"/>
      <c r="C5" s="146"/>
      <c r="D5" s="146"/>
      <c r="E5" s="146"/>
      <c r="F5" s="146"/>
      <c r="G5" s="146"/>
      <c r="H5" s="146"/>
      <c r="I5" s="146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74"/>
      <c r="AG5" s="175"/>
      <c r="AH5" s="175"/>
      <c r="AI5" s="175"/>
      <c r="AJ5" s="150"/>
      <c r="AK5" s="151"/>
      <c r="AL5" s="150"/>
      <c r="AM5" s="151"/>
      <c r="AN5" s="138"/>
      <c r="AO5" s="139"/>
      <c r="AP5" s="139"/>
      <c r="AQ5" s="139"/>
      <c r="AR5" s="139"/>
      <c r="AS5" s="140"/>
    </row>
    <row r="6" spans="1:54" ht="18.75" customHeight="1" thickBot="1" x14ac:dyDescent="0.3">
      <c r="B6" s="163" t="s">
        <v>1</v>
      </c>
      <c r="C6" s="164"/>
      <c r="D6" s="164"/>
      <c r="E6" s="164"/>
      <c r="F6" s="164"/>
      <c r="G6" s="164"/>
      <c r="H6" s="164"/>
      <c r="I6" s="165"/>
      <c r="J6" s="163" t="s">
        <v>72</v>
      </c>
      <c r="K6" s="166"/>
      <c r="L6" s="164"/>
      <c r="M6" s="164"/>
      <c r="N6" s="164"/>
      <c r="O6" s="164"/>
      <c r="P6" s="165"/>
      <c r="Q6" s="167"/>
      <c r="R6" s="157" t="s">
        <v>90</v>
      </c>
      <c r="S6" s="158"/>
      <c r="T6" s="158"/>
      <c r="U6" s="158"/>
      <c r="V6" s="158"/>
      <c r="W6" s="158"/>
      <c r="X6" s="158"/>
      <c r="Y6" s="158"/>
      <c r="Z6" s="157" t="s">
        <v>91</v>
      </c>
      <c r="AA6" s="158"/>
      <c r="AB6" s="158"/>
      <c r="AC6" s="158"/>
      <c r="AD6" s="158"/>
      <c r="AE6" s="158"/>
      <c r="AF6" s="159" t="s">
        <v>14</v>
      </c>
      <c r="AG6" s="160"/>
      <c r="AH6" s="168" t="s">
        <v>11</v>
      </c>
      <c r="AI6" s="169"/>
      <c r="AJ6" s="150"/>
      <c r="AK6" s="151"/>
      <c r="AL6" s="150"/>
      <c r="AM6" s="151"/>
      <c r="AN6" s="138"/>
      <c r="AO6" s="139"/>
      <c r="AP6" s="139"/>
      <c r="AQ6" s="139"/>
      <c r="AR6" s="139"/>
      <c r="AS6" s="140"/>
    </row>
    <row r="7" spans="1:54" ht="36.75" customHeight="1" thickBot="1" x14ac:dyDescent="0.3">
      <c r="B7" s="204" t="s">
        <v>12</v>
      </c>
      <c r="C7" s="205"/>
      <c r="D7" s="205"/>
      <c r="E7" s="206"/>
      <c r="F7" s="205" t="s">
        <v>13</v>
      </c>
      <c r="G7" s="205"/>
      <c r="H7" s="205"/>
      <c r="I7" s="207"/>
      <c r="J7" s="179" t="s">
        <v>7</v>
      </c>
      <c r="K7" s="155"/>
      <c r="L7" s="154" t="s">
        <v>8</v>
      </c>
      <c r="M7" s="155"/>
      <c r="N7" s="154" t="s">
        <v>9</v>
      </c>
      <c r="O7" s="155"/>
      <c r="P7" s="154" t="s">
        <v>10</v>
      </c>
      <c r="Q7" s="156"/>
      <c r="R7" s="179" t="s">
        <v>4</v>
      </c>
      <c r="S7" s="180"/>
      <c r="T7" s="180"/>
      <c r="U7" s="180"/>
      <c r="V7" s="180"/>
      <c r="W7" s="180"/>
      <c r="X7" s="154" t="s">
        <v>88</v>
      </c>
      <c r="Y7" s="156"/>
      <c r="Z7" s="179" t="s">
        <v>3</v>
      </c>
      <c r="AA7" s="180"/>
      <c r="AB7" s="180"/>
      <c r="AC7" s="155"/>
      <c r="AD7" s="208" t="s">
        <v>88</v>
      </c>
      <c r="AE7" s="208"/>
      <c r="AF7" s="161"/>
      <c r="AG7" s="162"/>
      <c r="AH7" s="170"/>
      <c r="AI7" s="171"/>
      <c r="AJ7" s="152"/>
      <c r="AK7" s="153"/>
      <c r="AL7" s="152"/>
      <c r="AM7" s="153"/>
      <c r="AN7" s="138"/>
      <c r="AO7" s="139"/>
      <c r="AP7" s="139"/>
      <c r="AQ7" s="139"/>
      <c r="AR7" s="139"/>
      <c r="AS7" s="140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77</v>
      </c>
      <c r="S8" s="87" t="s">
        <v>78</v>
      </c>
      <c r="T8" s="87" t="s">
        <v>81</v>
      </c>
      <c r="U8" s="87" t="s">
        <v>82</v>
      </c>
      <c r="V8" s="87" t="s">
        <v>83</v>
      </c>
      <c r="W8" s="87" t="s">
        <v>84</v>
      </c>
      <c r="X8" s="13" t="s">
        <v>40</v>
      </c>
      <c r="Y8" s="14" t="s">
        <v>87</v>
      </c>
      <c r="Z8" s="86" t="s">
        <v>79</v>
      </c>
      <c r="AA8" s="87" t="s">
        <v>80</v>
      </c>
      <c r="AB8" s="87" t="s">
        <v>85</v>
      </c>
      <c r="AC8" s="88" t="s">
        <v>86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5"/>
      <c r="AO8" s="126"/>
      <c r="AP8" s="126"/>
      <c r="AQ8" s="126"/>
      <c r="AR8" s="126"/>
      <c r="AS8" s="119"/>
    </row>
    <row r="9" spans="1:54" ht="15.75" x14ac:dyDescent="0.25">
      <c r="A9" s="25">
        <v>1</v>
      </c>
      <c r="B9" s="74">
        <v>86.83</v>
      </c>
      <c r="C9" s="51">
        <f t="shared" ref="C9:C32" si="0">AK9-AE9</f>
        <v>19.881475110147221</v>
      </c>
      <c r="D9" s="52">
        <f t="shared" ref="D9:D32" si="1">AM9-Y9</f>
        <v>77.55939888911972</v>
      </c>
      <c r="E9" s="59">
        <f t="shared" ref="E9:E32" si="2">(AG9+AI9)-Q9</f>
        <v>-10.61087399926695</v>
      </c>
      <c r="F9" s="76">
        <v>139.56</v>
      </c>
      <c r="G9" s="52">
        <f t="shared" ref="G9:G32" si="3">AJ9-AD9</f>
        <v>54.828886001649359</v>
      </c>
      <c r="H9" s="52">
        <f t="shared" ref="H9:H32" si="4">AL9-X9</f>
        <v>79.297657914041878</v>
      </c>
      <c r="I9" s="53">
        <f t="shared" ref="I9:I32" si="5">(AH9+AF9)-P9</f>
        <v>5.4334560843087774</v>
      </c>
      <c r="J9" s="58">
        <v>0</v>
      </c>
      <c r="K9" s="84">
        <v>18.149999999999999</v>
      </c>
      <c r="L9" s="67">
        <v>0</v>
      </c>
      <c r="M9" s="67">
        <v>0</v>
      </c>
      <c r="N9" s="67">
        <v>0</v>
      </c>
      <c r="O9" s="67">
        <f>'[1]Exploitation '!P78</f>
        <v>0</v>
      </c>
      <c r="P9" s="72">
        <f>J9+L9+N9</f>
        <v>0</v>
      </c>
      <c r="Q9" s="82">
        <f>K9+M9+O9</f>
        <v>18.149999999999999</v>
      </c>
      <c r="R9" s="90">
        <v>0</v>
      </c>
      <c r="S9" s="84">
        <v>0</v>
      </c>
      <c r="T9" s="84">
        <v>0</v>
      </c>
      <c r="U9" s="84">
        <v>56.58</v>
      </c>
      <c r="V9" s="84">
        <v>0</v>
      </c>
      <c r="W9" s="84">
        <v>0</v>
      </c>
      <c r="X9" s="93">
        <f>R9+T9+V9</f>
        <v>0</v>
      </c>
      <c r="Y9" s="94">
        <f>S9+U9+W9</f>
        <v>56.58</v>
      </c>
      <c r="Z9" s="90">
        <v>0</v>
      </c>
      <c r="AA9" s="84">
        <v>0</v>
      </c>
      <c r="AB9" s="84">
        <v>0</v>
      </c>
      <c r="AC9" s="84">
        <v>92.6</v>
      </c>
      <c r="AD9" s="95">
        <f>Z9+AB9</f>
        <v>0</v>
      </c>
      <c r="AE9" s="52">
        <f>AA9+AC9</f>
        <v>92.6</v>
      </c>
      <c r="AF9" s="115">
        <v>0.13518709677419349</v>
      </c>
      <c r="AG9" s="116">
        <v>0.43407836021505375</v>
      </c>
      <c r="AH9" s="54">
        <f t="shared" ref="AH9:AH32" si="6">(F9+P9+X9+AD9)-(AJ9+AL9+AF9)</f>
        <v>5.2982689875345841</v>
      </c>
      <c r="AI9" s="63">
        <f t="shared" ref="AI9:AI32" si="7">(B9+Q9+Y9+AE9)-(AM9+AK9+AG9)</f>
        <v>7.105047640517995</v>
      </c>
      <c r="AJ9" s="64">
        <v>54.828886001649359</v>
      </c>
      <c r="AK9" s="61">
        <v>112.48147511014722</v>
      </c>
      <c r="AL9" s="66">
        <v>79.297657914041878</v>
      </c>
      <c r="AM9" s="61">
        <v>134.13939888911972</v>
      </c>
      <c r="AS9" s="120"/>
      <c r="BA9" s="42"/>
      <c r="BB9" s="42"/>
    </row>
    <row r="10" spans="1:54" ht="15.75" x14ac:dyDescent="0.25">
      <c r="A10" s="25">
        <v>2</v>
      </c>
      <c r="B10" s="69">
        <v>83.86</v>
      </c>
      <c r="C10" s="51">
        <f t="shared" si="0"/>
        <v>17.158216389938417</v>
      </c>
      <c r="D10" s="52">
        <f t="shared" si="1"/>
        <v>77.220546849362535</v>
      </c>
      <c r="E10" s="59">
        <f t="shared" si="2"/>
        <v>-10.518763239300945</v>
      </c>
      <c r="F10" s="68">
        <v>144.19999999999999</v>
      </c>
      <c r="G10" s="52">
        <f t="shared" si="3"/>
        <v>59.443866854210675</v>
      </c>
      <c r="H10" s="52">
        <f t="shared" si="4"/>
        <v>79.146361122784981</v>
      </c>
      <c r="I10" s="53">
        <f t="shared" si="5"/>
        <v>5.6097720230043295</v>
      </c>
      <c r="J10" s="58">
        <v>0</v>
      </c>
      <c r="K10" s="81">
        <v>18.149999999999999</v>
      </c>
      <c r="L10" s="67">
        <v>0</v>
      </c>
      <c r="M10" s="67">
        <v>0</v>
      </c>
      <c r="N10" s="67">
        <v>0</v>
      </c>
      <c r="O10" s="67">
        <f>'[1]Exploitation '!P79</f>
        <v>0</v>
      </c>
      <c r="P10" s="72">
        <f t="shared" ref="P10:P32" si="8">J10+L10+N10</f>
        <v>0</v>
      </c>
      <c r="Q10" s="82">
        <f t="shared" ref="Q10:Q32" si="9">K10+M10+O10</f>
        <v>18.149999999999999</v>
      </c>
      <c r="R10" s="90">
        <v>0</v>
      </c>
      <c r="S10" s="84">
        <v>0</v>
      </c>
      <c r="T10" s="84">
        <v>0</v>
      </c>
      <c r="U10" s="84">
        <v>58.29</v>
      </c>
      <c r="V10" s="84">
        <v>0</v>
      </c>
      <c r="W10" s="84">
        <v>0</v>
      </c>
      <c r="X10" s="93">
        <f t="shared" ref="X10:X32" si="10">R10+T10+V10</f>
        <v>0</v>
      </c>
      <c r="Y10" s="94">
        <f t="shared" ref="Y10:Y32" si="11">S10+U10+W10</f>
        <v>58.29</v>
      </c>
      <c r="Z10" s="90">
        <v>0</v>
      </c>
      <c r="AA10" s="84">
        <v>0</v>
      </c>
      <c r="AB10" s="84">
        <v>0</v>
      </c>
      <c r="AC10" s="84">
        <v>97.15</v>
      </c>
      <c r="AD10" s="95">
        <f t="shared" ref="AD10:AD32" si="12">Z10+AB10</f>
        <v>0</v>
      </c>
      <c r="AE10" s="52">
        <f t="shared" ref="AE10:AE32" si="13">AA10+AC10</f>
        <v>97.15</v>
      </c>
      <c r="AF10" s="117">
        <v>0.13518709677419349</v>
      </c>
      <c r="AG10" s="116">
        <v>0.43407836021505375</v>
      </c>
      <c r="AH10" s="54">
        <f t="shared" si="6"/>
        <v>5.4745849262301363</v>
      </c>
      <c r="AI10" s="63">
        <f t="shared" si="7"/>
        <v>7.1971584004839997</v>
      </c>
      <c r="AJ10" s="64">
        <v>59.443866854210675</v>
      </c>
      <c r="AK10" s="61">
        <v>114.30821638993842</v>
      </c>
      <c r="AL10" s="66">
        <v>79.146361122784981</v>
      </c>
      <c r="AM10" s="61">
        <v>135.51054684936253</v>
      </c>
      <c r="AS10" s="120"/>
      <c r="BA10" s="42"/>
      <c r="BB10" s="42"/>
    </row>
    <row r="11" spans="1:54" ht="15" customHeight="1" x14ac:dyDescent="0.25">
      <c r="A11" s="25">
        <v>3</v>
      </c>
      <c r="B11" s="69">
        <v>80.949999999999989</v>
      </c>
      <c r="C11" s="51">
        <f t="shared" si="0"/>
        <v>14.396853114977816</v>
      </c>
      <c r="D11" s="52">
        <f t="shared" si="1"/>
        <v>77.350323580248968</v>
      </c>
      <c r="E11" s="59">
        <f t="shared" si="2"/>
        <v>-10.797176695226767</v>
      </c>
      <c r="F11" s="68">
        <v>142.72999999999999</v>
      </c>
      <c r="G11" s="52">
        <f t="shared" si="3"/>
        <v>59.962278780875877</v>
      </c>
      <c r="H11" s="52">
        <f t="shared" si="4"/>
        <v>77.2138079380601</v>
      </c>
      <c r="I11" s="53">
        <f t="shared" si="5"/>
        <v>5.553913281064017</v>
      </c>
      <c r="J11" s="58">
        <v>0</v>
      </c>
      <c r="K11" s="81">
        <v>18.170000000000002</v>
      </c>
      <c r="L11" s="67">
        <v>0</v>
      </c>
      <c r="M11" s="67">
        <v>0</v>
      </c>
      <c r="N11" s="67">
        <v>0</v>
      </c>
      <c r="O11" s="67">
        <f>'[1]Exploitation '!P80</f>
        <v>0</v>
      </c>
      <c r="P11" s="72">
        <f t="shared" si="8"/>
        <v>0</v>
      </c>
      <c r="Q11" s="82">
        <f t="shared" si="9"/>
        <v>18.170000000000002</v>
      </c>
      <c r="R11" s="90">
        <v>0</v>
      </c>
      <c r="S11" s="84">
        <v>0</v>
      </c>
      <c r="T11" s="84">
        <v>0</v>
      </c>
      <c r="U11" s="84">
        <v>55.92</v>
      </c>
      <c r="V11" s="84">
        <v>0</v>
      </c>
      <c r="W11" s="84">
        <v>0</v>
      </c>
      <c r="X11" s="93">
        <f t="shared" si="10"/>
        <v>0</v>
      </c>
      <c r="Y11" s="94">
        <f t="shared" si="11"/>
        <v>55.92</v>
      </c>
      <c r="Z11" s="90">
        <v>0</v>
      </c>
      <c r="AA11" s="84">
        <v>0</v>
      </c>
      <c r="AB11" s="84">
        <v>0</v>
      </c>
      <c r="AC11" s="84">
        <v>93.18</v>
      </c>
      <c r="AD11" s="95">
        <f t="shared" si="12"/>
        <v>0</v>
      </c>
      <c r="AE11" s="52">
        <f t="shared" si="13"/>
        <v>93.18</v>
      </c>
      <c r="AF11" s="117">
        <v>0.13518709677419349</v>
      </c>
      <c r="AG11" s="116">
        <v>0.43407836021505375</v>
      </c>
      <c r="AH11" s="54">
        <f t="shared" si="6"/>
        <v>5.4187261842898238</v>
      </c>
      <c r="AI11" s="63">
        <f t="shared" si="7"/>
        <v>6.9387449445581808</v>
      </c>
      <c r="AJ11" s="64">
        <v>59.962278780875877</v>
      </c>
      <c r="AK11" s="61">
        <v>107.57685311497782</v>
      </c>
      <c r="AL11" s="66">
        <v>77.2138079380601</v>
      </c>
      <c r="AM11" s="61">
        <v>133.27032358024897</v>
      </c>
      <c r="AS11" s="120"/>
      <c r="BA11" s="42"/>
      <c r="BB11" s="42"/>
    </row>
    <row r="12" spans="1:54" ht="15" customHeight="1" x14ac:dyDescent="0.25">
      <c r="A12" s="25">
        <v>4</v>
      </c>
      <c r="B12" s="69">
        <v>75.55</v>
      </c>
      <c r="C12" s="51">
        <f t="shared" si="0"/>
        <v>10.051243508534355</v>
      </c>
      <c r="D12" s="52">
        <f t="shared" si="1"/>
        <v>76.230405165880981</v>
      </c>
      <c r="E12" s="59">
        <f t="shared" si="2"/>
        <v>-10.731648674415354</v>
      </c>
      <c r="F12" s="68">
        <v>138.94</v>
      </c>
      <c r="G12" s="52">
        <f t="shared" si="3"/>
        <v>58.922777001143317</v>
      </c>
      <c r="H12" s="52">
        <f t="shared" si="4"/>
        <v>74.607326351309013</v>
      </c>
      <c r="I12" s="53">
        <f t="shared" si="5"/>
        <v>5.4098966475476731</v>
      </c>
      <c r="J12" s="58">
        <v>0</v>
      </c>
      <c r="K12" s="81">
        <v>18.03</v>
      </c>
      <c r="L12" s="67">
        <v>0</v>
      </c>
      <c r="M12" s="67">
        <v>0</v>
      </c>
      <c r="N12" s="67">
        <v>0</v>
      </c>
      <c r="O12" s="67">
        <f>'[1]Exploitation '!P81</f>
        <v>0</v>
      </c>
      <c r="P12" s="72">
        <f t="shared" si="8"/>
        <v>0</v>
      </c>
      <c r="Q12" s="82">
        <f t="shared" si="9"/>
        <v>18.03</v>
      </c>
      <c r="R12" s="90">
        <v>0</v>
      </c>
      <c r="S12" s="84">
        <v>0</v>
      </c>
      <c r="T12" s="84">
        <v>0</v>
      </c>
      <c r="U12" s="84">
        <v>59.89</v>
      </c>
      <c r="V12" s="84">
        <v>0</v>
      </c>
      <c r="W12" s="84">
        <v>0</v>
      </c>
      <c r="X12" s="93">
        <f t="shared" si="10"/>
        <v>0</v>
      </c>
      <c r="Y12" s="94">
        <f t="shared" si="11"/>
        <v>59.89</v>
      </c>
      <c r="Z12" s="90">
        <v>0</v>
      </c>
      <c r="AA12" s="84">
        <v>0</v>
      </c>
      <c r="AB12" s="84">
        <v>0</v>
      </c>
      <c r="AC12" s="84">
        <v>92.09</v>
      </c>
      <c r="AD12" s="95">
        <f t="shared" si="12"/>
        <v>0</v>
      </c>
      <c r="AE12" s="52">
        <f t="shared" si="13"/>
        <v>92.09</v>
      </c>
      <c r="AF12" s="117">
        <v>0.13518709677419349</v>
      </c>
      <c r="AG12" s="116">
        <v>0.43407836021505375</v>
      </c>
      <c r="AH12" s="54">
        <f t="shared" si="6"/>
        <v>5.2747095507734798</v>
      </c>
      <c r="AI12" s="63">
        <f t="shared" si="7"/>
        <v>6.8642729653695937</v>
      </c>
      <c r="AJ12" s="64">
        <v>58.922777001143317</v>
      </c>
      <c r="AK12" s="61">
        <v>102.14124350853436</v>
      </c>
      <c r="AL12" s="66">
        <v>74.607326351309013</v>
      </c>
      <c r="AM12" s="61">
        <v>136.12040516588098</v>
      </c>
      <c r="AS12" s="120"/>
      <c r="BA12" s="42"/>
      <c r="BB12" s="42"/>
    </row>
    <row r="13" spans="1:54" ht="15.75" x14ac:dyDescent="0.25">
      <c r="A13" s="25">
        <v>5</v>
      </c>
      <c r="B13" s="69">
        <v>71.55</v>
      </c>
      <c r="C13" s="51">
        <f t="shared" si="0"/>
        <v>13.66495847502965</v>
      </c>
      <c r="D13" s="52">
        <f t="shared" si="1"/>
        <v>68.720357615826146</v>
      </c>
      <c r="E13" s="59">
        <f t="shared" si="2"/>
        <v>-10.835316090855773</v>
      </c>
      <c r="F13" s="68">
        <v>141.96</v>
      </c>
      <c r="G13" s="52">
        <f t="shared" si="3"/>
        <v>60.317570569663275</v>
      </c>
      <c r="H13" s="52">
        <f t="shared" si="4"/>
        <v>76.11777547988099</v>
      </c>
      <c r="I13" s="53">
        <f t="shared" si="5"/>
        <v>5.5246539504557619</v>
      </c>
      <c r="J13" s="58">
        <v>0</v>
      </c>
      <c r="K13" s="81">
        <v>18.02</v>
      </c>
      <c r="L13" s="67">
        <v>0</v>
      </c>
      <c r="M13" s="67">
        <v>0</v>
      </c>
      <c r="N13" s="67">
        <v>0</v>
      </c>
      <c r="O13" s="67">
        <f>'[1]Exploitation '!P82</f>
        <v>0</v>
      </c>
      <c r="P13" s="72">
        <f t="shared" si="8"/>
        <v>0</v>
      </c>
      <c r="Q13" s="82">
        <f t="shared" si="9"/>
        <v>18.02</v>
      </c>
      <c r="R13" s="90">
        <v>0</v>
      </c>
      <c r="S13" s="84">
        <v>0</v>
      </c>
      <c r="T13" s="84">
        <v>0</v>
      </c>
      <c r="U13" s="84">
        <v>60.09</v>
      </c>
      <c r="V13" s="84">
        <v>0</v>
      </c>
      <c r="W13" s="84">
        <v>0</v>
      </c>
      <c r="X13" s="93">
        <f t="shared" si="10"/>
        <v>0</v>
      </c>
      <c r="Y13" s="94">
        <f t="shared" si="11"/>
        <v>60.09</v>
      </c>
      <c r="Z13" s="90">
        <v>0</v>
      </c>
      <c r="AA13" s="84">
        <v>0</v>
      </c>
      <c r="AB13" s="84">
        <v>0</v>
      </c>
      <c r="AC13" s="84">
        <v>91.84</v>
      </c>
      <c r="AD13" s="95">
        <f t="shared" si="12"/>
        <v>0</v>
      </c>
      <c r="AE13" s="52">
        <f t="shared" si="13"/>
        <v>91.84</v>
      </c>
      <c r="AF13" s="117">
        <v>0.13518709677419349</v>
      </c>
      <c r="AG13" s="116">
        <v>0.43407836021505375</v>
      </c>
      <c r="AH13" s="54">
        <f t="shared" si="6"/>
        <v>5.3894668536815686</v>
      </c>
      <c r="AI13" s="63">
        <f t="shared" si="7"/>
        <v>6.7506055489291725</v>
      </c>
      <c r="AJ13" s="64">
        <v>60.317570569663275</v>
      </c>
      <c r="AK13" s="61">
        <v>105.50495847502965</v>
      </c>
      <c r="AL13" s="66">
        <v>76.11777547988099</v>
      </c>
      <c r="AM13" s="61">
        <v>128.81035761582615</v>
      </c>
      <c r="AS13" s="120"/>
      <c r="BA13" s="42"/>
      <c r="BB13" s="42"/>
    </row>
    <row r="14" spans="1:54" ht="15.75" customHeight="1" x14ac:dyDescent="0.25">
      <c r="A14" s="25">
        <v>6</v>
      </c>
      <c r="B14" s="69">
        <v>73.48</v>
      </c>
      <c r="C14" s="51">
        <f t="shared" si="0"/>
        <v>16.339350246970682</v>
      </c>
      <c r="D14" s="52">
        <f t="shared" si="1"/>
        <v>67.897373487616889</v>
      </c>
      <c r="E14" s="59">
        <f t="shared" si="2"/>
        <v>-10.756723734587549</v>
      </c>
      <c r="F14" s="68">
        <v>137.94</v>
      </c>
      <c r="G14" s="52">
        <f t="shared" si="3"/>
        <v>58.876347240052908</v>
      </c>
      <c r="H14" s="52">
        <f t="shared" si="4"/>
        <v>73.671995672875823</v>
      </c>
      <c r="I14" s="53">
        <f t="shared" si="5"/>
        <v>5.3916570870712563</v>
      </c>
      <c r="J14" s="58">
        <v>0</v>
      </c>
      <c r="K14" s="81">
        <v>18.010000000000002</v>
      </c>
      <c r="L14" s="67">
        <v>0</v>
      </c>
      <c r="M14" s="67">
        <v>0</v>
      </c>
      <c r="N14" s="67">
        <v>0</v>
      </c>
      <c r="O14" s="67">
        <f>'[1]Exploitation '!P83</f>
        <v>0</v>
      </c>
      <c r="P14" s="72">
        <f t="shared" si="8"/>
        <v>0</v>
      </c>
      <c r="Q14" s="82">
        <f t="shared" si="9"/>
        <v>18.010000000000002</v>
      </c>
      <c r="R14" s="90">
        <v>0.32</v>
      </c>
      <c r="S14" s="84">
        <v>0</v>
      </c>
      <c r="T14" s="84">
        <v>0</v>
      </c>
      <c r="U14" s="84">
        <v>60.11</v>
      </c>
      <c r="V14" s="84">
        <v>0</v>
      </c>
      <c r="W14" s="84">
        <v>0</v>
      </c>
      <c r="X14" s="93">
        <f t="shared" si="10"/>
        <v>0.32</v>
      </c>
      <c r="Y14" s="94">
        <f t="shared" si="11"/>
        <v>60.11</v>
      </c>
      <c r="Z14" s="90">
        <v>0.2</v>
      </c>
      <c r="AA14" s="84">
        <v>0</v>
      </c>
      <c r="AB14" s="84">
        <v>0</v>
      </c>
      <c r="AC14" s="84">
        <v>92.35</v>
      </c>
      <c r="AD14" s="95">
        <f t="shared" si="12"/>
        <v>0.2</v>
      </c>
      <c r="AE14" s="52">
        <f t="shared" si="13"/>
        <v>92.35</v>
      </c>
      <c r="AF14" s="117">
        <v>0.13518709677419349</v>
      </c>
      <c r="AG14" s="116">
        <v>0.43407836021505375</v>
      </c>
      <c r="AH14" s="54">
        <f t="shared" si="6"/>
        <v>5.2564699902970631</v>
      </c>
      <c r="AI14" s="63">
        <f t="shared" si="7"/>
        <v>6.8191979051973988</v>
      </c>
      <c r="AJ14" s="64">
        <v>59.076347240052911</v>
      </c>
      <c r="AK14" s="61">
        <v>108.68935024697068</v>
      </c>
      <c r="AL14" s="66">
        <v>73.991995672875817</v>
      </c>
      <c r="AM14" s="61">
        <v>128.00737348761689</v>
      </c>
      <c r="AS14" s="120"/>
      <c r="BA14" s="42"/>
      <c r="BB14" s="42"/>
    </row>
    <row r="15" spans="1:54" ht="15.75" x14ac:dyDescent="0.25">
      <c r="A15" s="25">
        <v>7</v>
      </c>
      <c r="B15" s="69">
        <v>96.88</v>
      </c>
      <c r="C15" s="51">
        <f t="shared" si="0"/>
        <v>23.645552543810652</v>
      </c>
      <c r="D15" s="52">
        <f t="shared" si="1"/>
        <v>83.17947004322815</v>
      </c>
      <c r="E15" s="59">
        <f t="shared" si="2"/>
        <v>-9.9450225870387747</v>
      </c>
      <c r="F15" s="68">
        <v>135.55000000000001</v>
      </c>
      <c r="G15" s="52">
        <f t="shared" si="3"/>
        <v>61.543825653227572</v>
      </c>
      <c r="H15" s="52">
        <f t="shared" si="4"/>
        <v>68.540799017618554</v>
      </c>
      <c r="I15" s="53">
        <f t="shared" si="5"/>
        <v>5.4653753291539191</v>
      </c>
      <c r="J15" s="58">
        <v>0</v>
      </c>
      <c r="K15" s="81">
        <v>18.23</v>
      </c>
      <c r="L15" s="67">
        <v>0</v>
      </c>
      <c r="M15" s="67">
        <v>0</v>
      </c>
      <c r="N15" s="67">
        <v>0</v>
      </c>
      <c r="O15" s="67">
        <f>'[1]Exploitation '!P84</f>
        <v>0</v>
      </c>
      <c r="P15" s="72">
        <f t="shared" si="8"/>
        <v>0</v>
      </c>
      <c r="Q15" s="82">
        <f t="shared" si="9"/>
        <v>18.23</v>
      </c>
      <c r="R15" s="90">
        <v>2.0499999999999998</v>
      </c>
      <c r="S15" s="84">
        <v>0</v>
      </c>
      <c r="T15" s="84">
        <v>0</v>
      </c>
      <c r="U15" s="84">
        <v>60.25</v>
      </c>
      <c r="V15" s="84">
        <v>0</v>
      </c>
      <c r="W15" s="84">
        <v>0</v>
      </c>
      <c r="X15" s="93">
        <f t="shared" si="10"/>
        <v>2.0499999999999998</v>
      </c>
      <c r="Y15" s="94">
        <f t="shared" si="11"/>
        <v>60.25</v>
      </c>
      <c r="Z15" s="90">
        <v>2.8</v>
      </c>
      <c r="AA15" s="84">
        <v>0</v>
      </c>
      <c r="AB15" s="84">
        <v>0</v>
      </c>
      <c r="AC15" s="84">
        <v>105.44</v>
      </c>
      <c r="AD15" s="95">
        <f t="shared" si="12"/>
        <v>2.8</v>
      </c>
      <c r="AE15" s="52">
        <f t="shared" si="13"/>
        <v>105.44</v>
      </c>
      <c r="AF15" s="117">
        <v>0.13518709677419349</v>
      </c>
      <c r="AG15" s="116">
        <v>0.43407836021505375</v>
      </c>
      <c r="AH15" s="54">
        <f t="shared" si="6"/>
        <v>5.3301882323797258</v>
      </c>
      <c r="AI15" s="63">
        <f t="shared" si="7"/>
        <v>7.8508990527461719</v>
      </c>
      <c r="AJ15" s="64">
        <v>64.343825653227569</v>
      </c>
      <c r="AK15" s="61">
        <v>129.08555254381065</v>
      </c>
      <c r="AL15" s="66">
        <v>70.590799017618551</v>
      </c>
      <c r="AM15" s="61">
        <v>143.42947004322815</v>
      </c>
      <c r="AS15" s="120"/>
      <c r="BA15" s="42"/>
      <c r="BB15" s="42"/>
    </row>
    <row r="16" spans="1:54" ht="15.75" x14ac:dyDescent="0.25">
      <c r="A16" s="25">
        <v>8</v>
      </c>
      <c r="B16" s="69">
        <v>111.26</v>
      </c>
      <c r="C16" s="51">
        <f t="shared" si="0"/>
        <v>32.151170687740517</v>
      </c>
      <c r="D16" s="52">
        <f t="shared" si="1"/>
        <v>88.624328767776916</v>
      </c>
      <c r="E16" s="59">
        <f t="shared" si="2"/>
        <v>-9.5154994555173893</v>
      </c>
      <c r="F16" s="68">
        <v>137.28</v>
      </c>
      <c r="G16" s="52">
        <f t="shared" si="3"/>
        <v>60.08356743265125</v>
      </c>
      <c r="H16" s="52">
        <f t="shared" si="4"/>
        <v>71.489762666855469</v>
      </c>
      <c r="I16" s="53">
        <f t="shared" si="5"/>
        <v>5.7066699004932717</v>
      </c>
      <c r="J16" s="58">
        <v>0</v>
      </c>
      <c r="K16" s="81">
        <v>18.27</v>
      </c>
      <c r="L16" s="67">
        <v>0</v>
      </c>
      <c r="M16" s="67">
        <v>0</v>
      </c>
      <c r="N16" s="67">
        <v>0</v>
      </c>
      <c r="O16" s="67">
        <f>'[1]Exploitation '!P85</f>
        <v>0</v>
      </c>
      <c r="P16" s="72">
        <f t="shared" si="8"/>
        <v>0</v>
      </c>
      <c r="Q16" s="82">
        <f t="shared" si="9"/>
        <v>18.27</v>
      </c>
      <c r="R16" s="90">
        <v>6.37</v>
      </c>
      <c r="S16" s="84">
        <v>0</v>
      </c>
      <c r="T16" s="84">
        <v>0</v>
      </c>
      <c r="U16" s="84">
        <v>60.35</v>
      </c>
      <c r="V16" s="84">
        <v>0</v>
      </c>
      <c r="W16" s="84">
        <v>0</v>
      </c>
      <c r="X16" s="93">
        <f t="shared" si="10"/>
        <v>6.37</v>
      </c>
      <c r="Y16" s="94">
        <f t="shared" si="11"/>
        <v>60.35</v>
      </c>
      <c r="Z16" s="90">
        <v>3.1</v>
      </c>
      <c r="AA16" s="84">
        <v>0</v>
      </c>
      <c r="AB16" s="84">
        <v>0</v>
      </c>
      <c r="AC16" s="84">
        <v>107.69</v>
      </c>
      <c r="AD16" s="95">
        <f t="shared" si="12"/>
        <v>3.1</v>
      </c>
      <c r="AE16" s="52">
        <f t="shared" si="13"/>
        <v>107.69</v>
      </c>
      <c r="AF16" s="117">
        <v>0.13518709677419349</v>
      </c>
      <c r="AG16" s="116">
        <v>0.43407836021505375</v>
      </c>
      <c r="AH16" s="54">
        <f t="shared" si="6"/>
        <v>5.5714828037190784</v>
      </c>
      <c r="AI16" s="63">
        <f t="shared" si="7"/>
        <v>8.3204221842675565</v>
      </c>
      <c r="AJ16" s="64">
        <v>63.183567432651252</v>
      </c>
      <c r="AK16" s="61">
        <v>139.84117068774052</v>
      </c>
      <c r="AL16" s="66">
        <v>77.859762666855474</v>
      </c>
      <c r="AM16" s="61">
        <v>148.97432876777691</v>
      </c>
      <c r="AS16" s="120"/>
      <c r="BA16" s="42"/>
      <c r="BB16" s="42"/>
    </row>
    <row r="17" spans="1:54" ht="15.75" x14ac:dyDescent="0.25">
      <c r="A17" s="25">
        <v>9</v>
      </c>
      <c r="B17" s="69">
        <v>116.85000000000001</v>
      </c>
      <c r="C17" s="51">
        <f t="shared" si="0"/>
        <v>40.707058127274138</v>
      </c>
      <c r="D17" s="52">
        <f t="shared" si="1"/>
        <v>84.823599214779264</v>
      </c>
      <c r="E17" s="59">
        <f t="shared" si="2"/>
        <v>-8.6806573420533617</v>
      </c>
      <c r="F17" s="68">
        <v>129.33000000000001</v>
      </c>
      <c r="G17" s="52">
        <f t="shared" si="3"/>
        <v>49.328347854716128</v>
      </c>
      <c r="H17" s="52">
        <f t="shared" si="4"/>
        <v>74.158185118596606</v>
      </c>
      <c r="I17" s="53">
        <f t="shared" si="5"/>
        <v>5.843467026687283</v>
      </c>
      <c r="J17" s="58">
        <v>0</v>
      </c>
      <c r="K17" s="81">
        <v>17.98</v>
      </c>
      <c r="L17" s="67">
        <v>0</v>
      </c>
      <c r="M17" s="67">
        <v>0</v>
      </c>
      <c r="N17" s="67">
        <v>0</v>
      </c>
      <c r="O17" s="67">
        <f>'[1]Exploitation '!P86</f>
        <v>0</v>
      </c>
      <c r="P17" s="72">
        <f t="shared" si="8"/>
        <v>0</v>
      </c>
      <c r="Q17" s="82">
        <f t="shared" si="9"/>
        <v>17.98</v>
      </c>
      <c r="R17" s="90">
        <v>9.7200000000000006</v>
      </c>
      <c r="S17" s="84">
        <v>0</v>
      </c>
      <c r="T17" s="84">
        <v>0</v>
      </c>
      <c r="U17" s="84">
        <v>74.89</v>
      </c>
      <c r="V17" s="84">
        <v>0</v>
      </c>
      <c r="W17" s="84">
        <v>0</v>
      </c>
      <c r="X17" s="93">
        <f t="shared" si="10"/>
        <v>9.7200000000000006</v>
      </c>
      <c r="Y17" s="94">
        <f t="shared" si="11"/>
        <v>74.89</v>
      </c>
      <c r="Z17" s="90">
        <v>11.3</v>
      </c>
      <c r="AA17" s="84">
        <v>0</v>
      </c>
      <c r="AB17" s="84">
        <v>0</v>
      </c>
      <c r="AC17" s="84">
        <v>107.31</v>
      </c>
      <c r="AD17" s="95">
        <f t="shared" si="12"/>
        <v>11.3</v>
      </c>
      <c r="AE17" s="52">
        <f t="shared" si="13"/>
        <v>107.31</v>
      </c>
      <c r="AF17" s="117">
        <v>0.13518709677419349</v>
      </c>
      <c r="AG17" s="116">
        <v>0.43407836021505375</v>
      </c>
      <c r="AH17" s="54">
        <f t="shared" si="6"/>
        <v>5.7082799299130897</v>
      </c>
      <c r="AI17" s="63">
        <f t="shared" si="7"/>
        <v>8.865264297731585</v>
      </c>
      <c r="AJ17" s="64">
        <v>60.628347854716132</v>
      </c>
      <c r="AK17" s="61">
        <v>148.01705812727414</v>
      </c>
      <c r="AL17" s="66">
        <v>83.878185118596605</v>
      </c>
      <c r="AM17" s="61">
        <v>159.71359921477926</v>
      </c>
      <c r="AS17" s="120"/>
      <c r="BA17" s="42"/>
      <c r="BB17" s="42"/>
    </row>
    <row r="18" spans="1:54" ht="15.75" x14ac:dyDescent="0.25">
      <c r="A18" s="25">
        <v>10</v>
      </c>
      <c r="B18" s="69">
        <v>119.52000000000001</v>
      </c>
      <c r="C18" s="51">
        <f t="shared" si="0"/>
        <v>47.310482709855521</v>
      </c>
      <c r="D18" s="52">
        <f t="shared" si="1"/>
        <v>80.808695380390873</v>
      </c>
      <c r="E18" s="59">
        <f t="shared" si="2"/>
        <v>-8.5991780902463866</v>
      </c>
      <c r="F18" s="68">
        <v>125.97</v>
      </c>
      <c r="G18" s="52">
        <f t="shared" si="3"/>
        <v>49.840367021182757</v>
      </c>
      <c r="H18" s="52">
        <f t="shared" si="4"/>
        <v>70.248166726125476</v>
      </c>
      <c r="I18" s="53">
        <f t="shared" si="5"/>
        <v>5.881466252691756</v>
      </c>
      <c r="J18" s="58">
        <v>0</v>
      </c>
      <c r="K18" s="81">
        <v>17.91</v>
      </c>
      <c r="L18" s="67">
        <v>0</v>
      </c>
      <c r="M18" s="67">
        <v>0</v>
      </c>
      <c r="N18" s="67">
        <v>0</v>
      </c>
      <c r="O18" s="67">
        <f>'[1]Exploitation '!P87</f>
        <v>0</v>
      </c>
      <c r="P18" s="72">
        <f t="shared" si="8"/>
        <v>0</v>
      </c>
      <c r="Q18" s="82">
        <f t="shared" si="9"/>
        <v>17.91</v>
      </c>
      <c r="R18" s="90">
        <v>14.879999999999999</v>
      </c>
      <c r="S18" s="84">
        <v>0</v>
      </c>
      <c r="T18" s="84">
        <v>0</v>
      </c>
      <c r="U18" s="84">
        <v>73.12</v>
      </c>
      <c r="V18" s="84">
        <v>0</v>
      </c>
      <c r="W18" s="84">
        <v>0</v>
      </c>
      <c r="X18" s="93">
        <f t="shared" si="10"/>
        <v>14.879999999999999</v>
      </c>
      <c r="Y18" s="94">
        <f t="shared" si="11"/>
        <v>73.12</v>
      </c>
      <c r="Z18" s="90">
        <v>10.5</v>
      </c>
      <c r="AA18" s="84">
        <v>0</v>
      </c>
      <c r="AB18" s="84">
        <v>0</v>
      </c>
      <c r="AC18" s="84">
        <v>106.89</v>
      </c>
      <c r="AD18" s="95">
        <f t="shared" si="12"/>
        <v>10.5</v>
      </c>
      <c r="AE18" s="52">
        <f t="shared" si="13"/>
        <v>106.89</v>
      </c>
      <c r="AF18" s="117">
        <v>0.13518709677419349</v>
      </c>
      <c r="AG18" s="116">
        <v>0.43407836021505375</v>
      </c>
      <c r="AH18" s="54">
        <f t="shared" si="6"/>
        <v>5.7462791559175628</v>
      </c>
      <c r="AI18" s="63">
        <f t="shared" si="7"/>
        <v>8.8767435495385598</v>
      </c>
      <c r="AJ18" s="64">
        <v>60.340367021182757</v>
      </c>
      <c r="AK18" s="61">
        <v>154.20048270985552</v>
      </c>
      <c r="AL18" s="66">
        <v>85.128166726125471</v>
      </c>
      <c r="AM18" s="61">
        <v>153.92869538039088</v>
      </c>
      <c r="AS18" s="120"/>
      <c r="BA18" s="42"/>
      <c r="BB18" s="42"/>
    </row>
    <row r="19" spans="1:54" ht="15.75" x14ac:dyDescent="0.25">
      <c r="A19" s="25">
        <v>11</v>
      </c>
      <c r="B19" s="69">
        <v>104.59</v>
      </c>
      <c r="C19" s="51">
        <f t="shared" si="0"/>
        <v>45.856214717811341</v>
      </c>
      <c r="D19" s="52">
        <f t="shared" si="1"/>
        <v>68.073172500659595</v>
      </c>
      <c r="E19" s="59">
        <f t="shared" si="2"/>
        <v>-9.3393872184709004</v>
      </c>
      <c r="F19" s="68">
        <v>123.97</v>
      </c>
      <c r="G19" s="52">
        <f t="shared" si="3"/>
        <v>52.566746702127901</v>
      </c>
      <c r="H19" s="52">
        <f t="shared" si="4"/>
        <v>65.044515961666647</v>
      </c>
      <c r="I19" s="53">
        <f t="shared" si="5"/>
        <v>6.3587373362054551</v>
      </c>
      <c r="J19" s="58">
        <v>0</v>
      </c>
      <c r="K19" s="81">
        <v>18.2</v>
      </c>
      <c r="L19" s="67">
        <v>0</v>
      </c>
      <c r="M19" s="67">
        <v>0</v>
      </c>
      <c r="N19" s="67">
        <v>0</v>
      </c>
      <c r="O19" s="67">
        <f>'[1]Exploitation '!P88</f>
        <v>0</v>
      </c>
      <c r="P19" s="72">
        <f t="shared" si="8"/>
        <v>0</v>
      </c>
      <c r="Q19" s="82">
        <f t="shared" si="9"/>
        <v>18.2</v>
      </c>
      <c r="R19" s="90">
        <v>29.74</v>
      </c>
      <c r="S19" s="84">
        <v>0</v>
      </c>
      <c r="T19" s="84">
        <v>0</v>
      </c>
      <c r="U19" s="84">
        <v>73.11</v>
      </c>
      <c r="V19" s="84">
        <v>0</v>
      </c>
      <c r="W19" s="84">
        <v>0</v>
      </c>
      <c r="X19" s="93">
        <f t="shared" si="10"/>
        <v>29.74</v>
      </c>
      <c r="Y19" s="94">
        <f t="shared" si="11"/>
        <v>73.11</v>
      </c>
      <c r="Z19" s="90">
        <v>10.199999999999999</v>
      </c>
      <c r="AA19" s="84">
        <v>0</v>
      </c>
      <c r="AB19" s="84">
        <v>0</v>
      </c>
      <c r="AC19" s="84">
        <v>105.46</v>
      </c>
      <c r="AD19" s="95">
        <f t="shared" si="12"/>
        <v>10.199999999999999</v>
      </c>
      <c r="AE19" s="52">
        <f t="shared" si="13"/>
        <v>105.46</v>
      </c>
      <c r="AF19" s="117">
        <v>0.13518709677419349</v>
      </c>
      <c r="AG19" s="116">
        <v>0.43407836021505375</v>
      </c>
      <c r="AH19" s="54">
        <f t="shared" si="6"/>
        <v>6.2235502394312618</v>
      </c>
      <c r="AI19" s="63">
        <f t="shared" si="7"/>
        <v>8.4265344213140452</v>
      </c>
      <c r="AJ19" s="64">
        <v>62.766746702127897</v>
      </c>
      <c r="AK19" s="61">
        <v>151.31621471781133</v>
      </c>
      <c r="AL19" s="66">
        <v>94.784515961666642</v>
      </c>
      <c r="AM19" s="61">
        <v>141.18317250065959</v>
      </c>
      <c r="AS19" s="120"/>
      <c r="BA19" s="42"/>
      <c r="BB19" s="42"/>
    </row>
    <row r="20" spans="1:54" ht="15.75" x14ac:dyDescent="0.25">
      <c r="A20" s="25">
        <v>12</v>
      </c>
      <c r="B20" s="69">
        <v>96.47</v>
      </c>
      <c r="C20" s="51">
        <f t="shared" si="0"/>
        <v>53.561555810587706</v>
      </c>
      <c r="D20" s="52">
        <f t="shared" si="1"/>
        <v>49.369368817312633</v>
      </c>
      <c r="E20" s="59">
        <f t="shared" si="2"/>
        <v>-6.4609246279003436</v>
      </c>
      <c r="F20" s="68">
        <v>110.64</v>
      </c>
      <c r="G20" s="52">
        <f t="shared" si="3"/>
        <v>34.653091414186107</v>
      </c>
      <c r="H20" s="52">
        <f t="shared" si="4"/>
        <v>70.484294126321771</v>
      </c>
      <c r="I20" s="53">
        <f t="shared" si="5"/>
        <v>5.5026144594921265</v>
      </c>
      <c r="J20" s="58">
        <v>0</v>
      </c>
      <c r="K20" s="81">
        <v>15.02</v>
      </c>
      <c r="L20" s="67">
        <v>0</v>
      </c>
      <c r="M20" s="67">
        <v>0</v>
      </c>
      <c r="N20" s="67">
        <v>0</v>
      </c>
      <c r="O20" s="67">
        <f>'[1]Exploitation '!P89</f>
        <v>0</v>
      </c>
      <c r="P20" s="72">
        <f t="shared" si="8"/>
        <v>0</v>
      </c>
      <c r="Q20" s="82">
        <f t="shared" si="9"/>
        <v>15.02</v>
      </c>
      <c r="R20" s="90">
        <v>19.54</v>
      </c>
      <c r="S20" s="84">
        <v>0</v>
      </c>
      <c r="T20" s="84">
        <v>0</v>
      </c>
      <c r="U20" s="84">
        <v>72.900000000000006</v>
      </c>
      <c r="V20" s="84">
        <v>0</v>
      </c>
      <c r="W20" s="84">
        <v>0</v>
      </c>
      <c r="X20" s="93">
        <f t="shared" si="10"/>
        <v>19.54</v>
      </c>
      <c r="Y20" s="94">
        <f t="shared" si="11"/>
        <v>72.900000000000006</v>
      </c>
      <c r="Z20" s="90">
        <v>11.2</v>
      </c>
      <c r="AA20" s="84">
        <v>0</v>
      </c>
      <c r="AB20" s="84">
        <v>0</v>
      </c>
      <c r="AC20" s="84">
        <v>106.2</v>
      </c>
      <c r="AD20" s="95">
        <f t="shared" si="12"/>
        <v>11.2</v>
      </c>
      <c r="AE20" s="52">
        <f t="shared" si="13"/>
        <v>106.2</v>
      </c>
      <c r="AF20" s="117">
        <v>0.13518709677419349</v>
      </c>
      <c r="AG20" s="116">
        <v>0.43407836021505375</v>
      </c>
      <c r="AH20" s="54">
        <f t="shared" si="6"/>
        <v>5.3674273627179332</v>
      </c>
      <c r="AI20" s="63">
        <f t="shared" si="7"/>
        <v>8.1249970118846022</v>
      </c>
      <c r="AJ20" s="64">
        <v>45.85309141418611</v>
      </c>
      <c r="AK20" s="61">
        <v>159.76155581058771</v>
      </c>
      <c r="AL20" s="66">
        <v>90.024294126321777</v>
      </c>
      <c r="AM20" s="61">
        <v>122.26936881731264</v>
      </c>
      <c r="AS20" s="120"/>
      <c r="BA20" s="42"/>
      <c r="BB20" s="42"/>
    </row>
    <row r="21" spans="1:54" ht="15.75" x14ac:dyDescent="0.25">
      <c r="A21" s="25">
        <v>13</v>
      </c>
      <c r="B21" s="69">
        <v>104.44</v>
      </c>
      <c r="C21" s="51">
        <f t="shared" si="0"/>
        <v>41.894002486255317</v>
      </c>
      <c r="D21" s="52">
        <f t="shared" si="1"/>
        <v>68.799019366207091</v>
      </c>
      <c r="E21" s="59">
        <f t="shared" si="2"/>
        <v>-6.2530218524623464</v>
      </c>
      <c r="F21" s="68">
        <v>88.43</v>
      </c>
      <c r="G21" s="52">
        <f t="shared" si="3"/>
        <v>31.214134234578744</v>
      </c>
      <c r="H21" s="52">
        <f t="shared" si="4"/>
        <v>52.203818784473846</v>
      </c>
      <c r="I21" s="53">
        <f t="shared" si="5"/>
        <v>5.0120469809474217</v>
      </c>
      <c r="J21" s="58">
        <v>0</v>
      </c>
      <c r="K21" s="81">
        <v>15.04</v>
      </c>
      <c r="L21" s="67">
        <v>0</v>
      </c>
      <c r="M21" s="67">
        <v>0</v>
      </c>
      <c r="N21" s="67">
        <v>0</v>
      </c>
      <c r="O21" s="67">
        <f>'[1]Exploitation '!P90</f>
        <v>0</v>
      </c>
      <c r="P21" s="72">
        <f t="shared" si="8"/>
        <v>0</v>
      </c>
      <c r="Q21" s="82">
        <f t="shared" si="9"/>
        <v>15.04</v>
      </c>
      <c r="R21" s="90">
        <v>25.54</v>
      </c>
      <c r="S21" s="84">
        <v>0</v>
      </c>
      <c r="T21" s="84">
        <v>0</v>
      </c>
      <c r="U21" s="84">
        <v>73.12</v>
      </c>
      <c r="V21" s="84">
        <v>0</v>
      </c>
      <c r="W21" s="84">
        <v>0</v>
      </c>
      <c r="X21" s="93">
        <f t="shared" si="10"/>
        <v>25.54</v>
      </c>
      <c r="Y21" s="94">
        <f t="shared" si="11"/>
        <v>73.12</v>
      </c>
      <c r="Z21" s="90">
        <v>14.5</v>
      </c>
      <c r="AA21" s="84">
        <v>0</v>
      </c>
      <c r="AB21" s="84">
        <v>0</v>
      </c>
      <c r="AC21" s="84">
        <v>106.13</v>
      </c>
      <c r="AD21" s="95">
        <f t="shared" si="12"/>
        <v>14.5</v>
      </c>
      <c r="AE21" s="52">
        <f t="shared" si="13"/>
        <v>106.13</v>
      </c>
      <c r="AF21" s="117">
        <v>0.13518709677419349</v>
      </c>
      <c r="AG21" s="116">
        <v>0.43407836021505375</v>
      </c>
      <c r="AH21" s="54">
        <f t="shared" si="6"/>
        <v>4.8768598841732285</v>
      </c>
      <c r="AI21" s="63">
        <f t="shared" si="7"/>
        <v>8.352899787322599</v>
      </c>
      <c r="AJ21" s="64">
        <v>45.714134234578744</v>
      </c>
      <c r="AK21" s="61">
        <v>148.02400248625531</v>
      </c>
      <c r="AL21" s="66">
        <v>77.743818784473845</v>
      </c>
      <c r="AM21" s="61">
        <v>141.9190193662071</v>
      </c>
      <c r="AS21" s="120"/>
      <c r="BA21" s="42"/>
      <c r="BB21" s="42"/>
    </row>
    <row r="22" spans="1:54" s="49" customFormat="1" ht="15.75" x14ac:dyDescent="0.25">
      <c r="A22" s="25">
        <v>14</v>
      </c>
      <c r="B22" s="69">
        <v>130.82999999999998</v>
      </c>
      <c r="C22" s="51">
        <f t="shared" si="0"/>
        <v>41.27583989111946</v>
      </c>
      <c r="D22" s="52">
        <f t="shared" si="1"/>
        <v>95.024275198041721</v>
      </c>
      <c r="E22" s="59">
        <f t="shared" si="2"/>
        <v>-5.4701150891611725</v>
      </c>
      <c r="F22" s="68">
        <v>109.75</v>
      </c>
      <c r="G22" s="52">
        <f t="shared" si="3"/>
        <v>32.317725368230242</v>
      </c>
      <c r="H22" s="52">
        <f t="shared" si="4"/>
        <v>72.037577618164136</v>
      </c>
      <c r="I22" s="53">
        <f t="shared" si="5"/>
        <v>5.3946970136056267</v>
      </c>
      <c r="J22" s="58">
        <v>0</v>
      </c>
      <c r="K22" s="81">
        <v>15.05</v>
      </c>
      <c r="L22" s="67">
        <v>0</v>
      </c>
      <c r="M22" s="67">
        <v>0</v>
      </c>
      <c r="N22" s="67">
        <v>0</v>
      </c>
      <c r="O22" s="67">
        <f>'[1]Exploitation '!P91</f>
        <v>0</v>
      </c>
      <c r="P22" s="72">
        <f t="shared" si="8"/>
        <v>0</v>
      </c>
      <c r="Q22" s="82">
        <f t="shared" si="9"/>
        <v>15.05</v>
      </c>
      <c r="R22" s="90">
        <v>23.29</v>
      </c>
      <c r="S22" s="84">
        <v>0</v>
      </c>
      <c r="T22" s="84">
        <v>0</v>
      </c>
      <c r="U22" s="84">
        <v>72.849999999999994</v>
      </c>
      <c r="V22" s="84">
        <v>0</v>
      </c>
      <c r="W22" s="84">
        <v>0</v>
      </c>
      <c r="X22" s="93">
        <f t="shared" si="10"/>
        <v>23.29</v>
      </c>
      <c r="Y22" s="94">
        <f t="shared" si="11"/>
        <v>72.849999999999994</v>
      </c>
      <c r="Z22" s="90">
        <v>5.5</v>
      </c>
      <c r="AA22" s="84">
        <v>0</v>
      </c>
      <c r="AB22" s="84">
        <v>0</v>
      </c>
      <c r="AC22" s="84">
        <v>108.32</v>
      </c>
      <c r="AD22" s="95">
        <f t="shared" si="12"/>
        <v>5.5</v>
      </c>
      <c r="AE22" s="52">
        <f t="shared" si="13"/>
        <v>108.32</v>
      </c>
      <c r="AF22" s="117">
        <v>0.13518709677419349</v>
      </c>
      <c r="AG22" s="116">
        <v>0.43407836021505375</v>
      </c>
      <c r="AH22" s="54">
        <f t="shared" si="6"/>
        <v>5.2595099168314334</v>
      </c>
      <c r="AI22" s="63">
        <f t="shared" si="7"/>
        <v>9.1458065506237745</v>
      </c>
      <c r="AJ22" s="64">
        <v>37.817725368230242</v>
      </c>
      <c r="AK22" s="61">
        <v>149.59583989111945</v>
      </c>
      <c r="AL22" s="66">
        <v>95.327577618164142</v>
      </c>
      <c r="AM22" s="61">
        <v>167.87427519804172</v>
      </c>
      <c r="AP22"/>
      <c r="AQ22"/>
      <c r="AR22"/>
      <c r="AS22" s="121"/>
      <c r="BA22" s="50"/>
      <c r="BB22" s="50"/>
    </row>
    <row r="23" spans="1:54" ht="15.75" x14ac:dyDescent="0.25">
      <c r="A23" s="25">
        <v>15</v>
      </c>
      <c r="B23" s="69">
        <v>175.93</v>
      </c>
      <c r="C23" s="51">
        <f t="shared" si="0"/>
        <v>50.45630942007395</v>
      </c>
      <c r="D23" s="52">
        <f t="shared" si="1"/>
        <v>130.83606621100881</v>
      </c>
      <c r="E23" s="59">
        <f t="shared" si="2"/>
        <v>-5.3623756310827488</v>
      </c>
      <c r="F23" s="68">
        <v>93.97</v>
      </c>
      <c r="G23" s="52">
        <f t="shared" si="3"/>
        <v>49.670237064522937</v>
      </c>
      <c r="H23" s="52">
        <f t="shared" si="4"/>
        <v>39.843258341607957</v>
      </c>
      <c r="I23" s="53">
        <f t="shared" si="5"/>
        <v>4.4565045938691172</v>
      </c>
      <c r="J23" s="58">
        <v>0</v>
      </c>
      <c r="K23" s="81">
        <v>15.29</v>
      </c>
      <c r="L23" s="67">
        <v>0</v>
      </c>
      <c r="M23" s="67">
        <v>0</v>
      </c>
      <c r="N23" s="67">
        <v>0</v>
      </c>
      <c r="O23" s="67">
        <f>'[1]Exploitation '!P92</f>
        <v>0</v>
      </c>
      <c r="P23" s="72">
        <f t="shared" si="8"/>
        <v>0</v>
      </c>
      <c r="Q23" s="82">
        <f t="shared" si="9"/>
        <v>15.29</v>
      </c>
      <c r="R23" s="90">
        <v>14.079999999999998</v>
      </c>
      <c r="S23" s="84">
        <v>0</v>
      </c>
      <c r="T23" s="84">
        <v>0</v>
      </c>
      <c r="U23" s="84">
        <v>40.909999999999997</v>
      </c>
      <c r="V23" s="84">
        <v>0</v>
      </c>
      <c r="W23" s="84">
        <v>0</v>
      </c>
      <c r="X23" s="93">
        <f t="shared" si="10"/>
        <v>14.079999999999998</v>
      </c>
      <c r="Y23" s="94">
        <f t="shared" si="11"/>
        <v>40.909999999999997</v>
      </c>
      <c r="Z23" s="90">
        <v>5.8</v>
      </c>
      <c r="AA23" s="84">
        <v>0</v>
      </c>
      <c r="AB23" s="84">
        <v>0</v>
      </c>
      <c r="AC23" s="84">
        <v>107.34</v>
      </c>
      <c r="AD23" s="95">
        <f t="shared" si="12"/>
        <v>5.8</v>
      </c>
      <c r="AE23" s="52">
        <f t="shared" si="13"/>
        <v>107.34</v>
      </c>
      <c r="AF23" s="117">
        <v>0.13518709677419349</v>
      </c>
      <c r="AG23" s="116">
        <v>0.43407836021505375</v>
      </c>
      <c r="AH23" s="54">
        <f t="shared" si="6"/>
        <v>4.321317497094924</v>
      </c>
      <c r="AI23" s="63">
        <f t="shared" si="7"/>
        <v>9.4935460087021966</v>
      </c>
      <c r="AJ23" s="64">
        <v>55.470237064522934</v>
      </c>
      <c r="AK23" s="61">
        <v>157.79630942007395</v>
      </c>
      <c r="AL23" s="66">
        <v>53.923258341607955</v>
      </c>
      <c r="AM23" s="61">
        <v>171.74606621100881</v>
      </c>
      <c r="AS23" s="120"/>
      <c r="BA23" s="42"/>
      <c r="BB23" s="42"/>
    </row>
    <row r="24" spans="1:54" ht="15.75" x14ac:dyDescent="0.25">
      <c r="A24" s="25">
        <v>16</v>
      </c>
      <c r="B24" s="69">
        <v>122.43</v>
      </c>
      <c r="C24" s="51">
        <f t="shared" si="0"/>
        <v>48.824124848951698</v>
      </c>
      <c r="D24" s="52">
        <f t="shared" si="1"/>
        <v>79.93950920866024</v>
      </c>
      <c r="E24" s="59">
        <f t="shared" si="2"/>
        <v>-6.3336340576119241</v>
      </c>
      <c r="F24" s="68">
        <v>125.45</v>
      </c>
      <c r="G24" s="52">
        <f t="shared" si="3"/>
        <v>48.294176935222225</v>
      </c>
      <c r="H24" s="52">
        <f t="shared" si="4"/>
        <v>71.863343533382817</v>
      </c>
      <c r="I24" s="53">
        <f t="shared" si="5"/>
        <v>5.2924795313949504</v>
      </c>
      <c r="J24" s="58">
        <v>0</v>
      </c>
      <c r="K24" s="81">
        <v>15.29</v>
      </c>
      <c r="L24" s="67">
        <v>0</v>
      </c>
      <c r="M24" s="67">
        <v>0</v>
      </c>
      <c r="N24" s="67">
        <v>0</v>
      </c>
      <c r="O24" s="67">
        <f>'[1]Exploitation '!P93</f>
        <v>0</v>
      </c>
      <c r="P24" s="72">
        <f t="shared" si="8"/>
        <v>0</v>
      </c>
      <c r="Q24" s="82">
        <f t="shared" si="9"/>
        <v>15.29</v>
      </c>
      <c r="R24" s="90">
        <v>6.5</v>
      </c>
      <c r="S24" s="84">
        <v>0</v>
      </c>
      <c r="T24" s="84">
        <v>0</v>
      </c>
      <c r="U24" s="84">
        <v>58.47</v>
      </c>
      <c r="V24" s="84">
        <v>0</v>
      </c>
      <c r="W24" s="84">
        <v>0</v>
      </c>
      <c r="X24" s="93">
        <f t="shared" si="10"/>
        <v>6.5</v>
      </c>
      <c r="Y24" s="94">
        <f t="shared" si="11"/>
        <v>58.47</v>
      </c>
      <c r="Z24" s="90">
        <v>3.9</v>
      </c>
      <c r="AA24" s="84">
        <v>0</v>
      </c>
      <c r="AB24" s="84">
        <v>0</v>
      </c>
      <c r="AC24" s="84">
        <v>108.59</v>
      </c>
      <c r="AD24" s="95">
        <f t="shared" si="12"/>
        <v>3.9</v>
      </c>
      <c r="AE24" s="52">
        <f t="shared" si="13"/>
        <v>108.59</v>
      </c>
      <c r="AF24" s="117">
        <v>0.13518709677419349</v>
      </c>
      <c r="AG24" s="116">
        <v>0.43407836021505375</v>
      </c>
      <c r="AH24" s="54">
        <f t="shared" si="6"/>
        <v>5.1572924346207571</v>
      </c>
      <c r="AI24" s="63">
        <f t="shared" si="7"/>
        <v>8.5222875821730213</v>
      </c>
      <c r="AJ24" s="64">
        <v>52.194176935222224</v>
      </c>
      <c r="AK24" s="61">
        <v>157.4141248489517</v>
      </c>
      <c r="AL24" s="66">
        <v>78.363343533382817</v>
      </c>
      <c r="AM24" s="61">
        <v>138.40950920866024</v>
      </c>
      <c r="AS24" s="120"/>
      <c r="BA24" s="42"/>
      <c r="BB24" s="42"/>
    </row>
    <row r="25" spans="1:54" ht="15.75" x14ac:dyDescent="0.25">
      <c r="A25" s="25">
        <v>17</v>
      </c>
      <c r="B25" s="69">
        <v>136.1</v>
      </c>
      <c r="C25" s="51">
        <f t="shared" si="0"/>
        <v>52.333654291230189</v>
      </c>
      <c r="D25" s="52">
        <f t="shared" si="1"/>
        <v>92.422607223128551</v>
      </c>
      <c r="E25" s="59">
        <f t="shared" si="2"/>
        <v>-8.6562615143587358</v>
      </c>
      <c r="F25" s="68">
        <v>133.01</v>
      </c>
      <c r="G25" s="52">
        <f t="shared" si="3"/>
        <v>52.428703754726293</v>
      </c>
      <c r="H25" s="52">
        <f t="shared" si="4"/>
        <v>75.078301794593472</v>
      </c>
      <c r="I25" s="53">
        <f t="shared" si="5"/>
        <v>5.5029944506802098</v>
      </c>
      <c r="J25" s="58">
        <v>0</v>
      </c>
      <c r="K25" s="81">
        <v>18.02</v>
      </c>
      <c r="L25" s="67">
        <v>0</v>
      </c>
      <c r="M25" s="67">
        <v>0</v>
      </c>
      <c r="N25" s="67">
        <v>0</v>
      </c>
      <c r="O25" s="67">
        <f>'[1]Exploitation '!P94</f>
        <v>0</v>
      </c>
      <c r="P25" s="72">
        <f t="shared" si="8"/>
        <v>0</v>
      </c>
      <c r="Q25" s="82">
        <f t="shared" si="9"/>
        <v>18.02</v>
      </c>
      <c r="R25" s="90">
        <v>8.18</v>
      </c>
      <c r="S25" s="84">
        <v>0</v>
      </c>
      <c r="T25" s="84">
        <v>0</v>
      </c>
      <c r="U25" s="84">
        <v>58.44</v>
      </c>
      <c r="V25" s="84">
        <v>0</v>
      </c>
      <c r="W25" s="84">
        <v>0</v>
      </c>
      <c r="X25" s="93">
        <f t="shared" si="10"/>
        <v>8.18</v>
      </c>
      <c r="Y25" s="94">
        <f t="shared" si="11"/>
        <v>58.44</v>
      </c>
      <c r="Z25" s="90">
        <v>0.2</v>
      </c>
      <c r="AA25" s="84">
        <v>0</v>
      </c>
      <c r="AB25" s="84">
        <v>0</v>
      </c>
      <c r="AC25" s="84">
        <v>106.77</v>
      </c>
      <c r="AD25" s="95">
        <f t="shared" si="12"/>
        <v>0.2</v>
      </c>
      <c r="AE25" s="52">
        <f t="shared" si="13"/>
        <v>106.77</v>
      </c>
      <c r="AF25" s="117">
        <v>0.13518709677419349</v>
      </c>
      <c r="AG25" s="116">
        <v>0.43407836021505375</v>
      </c>
      <c r="AH25" s="54">
        <f t="shared" si="6"/>
        <v>5.3678073539060165</v>
      </c>
      <c r="AI25" s="63">
        <f t="shared" si="7"/>
        <v>8.92966012542621</v>
      </c>
      <c r="AJ25" s="64">
        <v>52.628703754726295</v>
      </c>
      <c r="AK25" s="61">
        <v>159.10365429123019</v>
      </c>
      <c r="AL25" s="66">
        <v>83.258301794593478</v>
      </c>
      <c r="AM25" s="61">
        <v>150.86260722312855</v>
      </c>
      <c r="AS25" s="120"/>
      <c r="BA25" s="42"/>
      <c r="BB25" s="42"/>
    </row>
    <row r="26" spans="1:54" ht="15.75" x14ac:dyDescent="0.25">
      <c r="A26" s="25">
        <v>18</v>
      </c>
      <c r="B26" s="69">
        <v>115.27000000000001</v>
      </c>
      <c r="C26" s="51">
        <f t="shared" si="0"/>
        <v>50.321016934499255</v>
      </c>
      <c r="D26" s="52">
        <f t="shared" si="1"/>
        <v>70.704390803977532</v>
      </c>
      <c r="E26" s="59">
        <f t="shared" si="2"/>
        <v>-5.7554077384767375</v>
      </c>
      <c r="F26" s="68">
        <v>144.09</v>
      </c>
      <c r="G26" s="52">
        <f t="shared" si="3"/>
        <v>57.540852939133771</v>
      </c>
      <c r="H26" s="52">
        <f t="shared" si="4"/>
        <v>80.943554944610739</v>
      </c>
      <c r="I26" s="53">
        <f t="shared" si="5"/>
        <v>5.6055921162555125</v>
      </c>
      <c r="J26" s="58">
        <v>0</v>
      </c>
      <c r="K26" s="81">
        <v>14.91</v>
      </c>
      <c r="L26" s="67">
        <v>0</v>
      </c>
      <c r="M26" s="67">
        <v>0</v>
      </c>
      <c r="N26" s="67">
        <v>0</v>
      </c>
      <c r="O26" s="67">
        <f>'[1]Exploitation '!P95</f>
        <v>0</v>
      </c>
      <c r="P26" s="72">
        <f t="shared" si="8"/>
        <v>0</v>
      </c>
      <c r="Q26" s="82">
        <f t="shared" si="9"/>
        <v>14.91</v>
      </c>
      <c r="R26" s="90">
        <v>0</v>
      </c>
      <c r="S26" s="84">
        <v>0</v>
      </c>
      <c r="T26" s="84">
        <v>0</v>
      </c>
      <c r="U26" s="84">
        <v>74.31</v>
      </c>
      <c r="V26" s="84">
        <v>0</v>
      </c>
      <c r="W26" s="84">
        <v>0</v>
      </c>
      <c r="X26" s="93">
        <f t="shared" si="10"/>
        <v>0</v>
      </c>
      <c r="Y26" s="94">
        <f t="shared" si="11"/>
        <v>74.31</v>
      </c>
      <c r="Z26" s="90">
        <v>0</v>
      </c>
      <c r="AA26" s="84">
        <v>0</v>
      </c>
      <c r="AB26" s="84">
        <v>0</v>
      </c>
      <c r="AC26" s="84">
        <v>107.37</v>
      </c>
      <c r="AD26" s="95">
        <f t="shared" si="12"/>
        <v>0</v>
      </c>
      <c r="AE26" s="52">
        <f t="shared" si="13"/>
        <v>107.37</v>
      </c>
      <c r="AF26" s="117">
        <v>0.13518709677419349</v>
      </c>
      <c r="AG26" s="116">
        <v>0.43407836021505375</v>
      </c>
      <c r="AH26" s="54">
        <f t="shared" si="6"/>
        <v>5.4704050194813192</v>
      </c>
      <c r="AI26" s="63">
        <f t="shared" si="7"/>
        <v>8.7205139013082089</v>
      </c>
      <c r="AJ26" s="64">
        <v>57.540852939133771</v>
      </c>
      <c r="AK26" s="61">
        <v>157.69101693449926</v>
      </c>
      <c r="AL26" s="127">
        <v>80.943554944610739</v>
      </c>
      <c r="AM26" s="61">
        <v>145.01439080397753</v>
      </c>
      <c r="AS26" s="120"/>
      <c r="BA26" s="42"/>
      <c r="BB26" s="42"/>
    </row>
    <row r="27" spans="1:54" ht="15.75" x14ac:dyDescent="0.25">
      <c r="A27" s="25">
        <v>19</v>
      </c>
      <c r="B27" s="69">
        <v>134.43</v>
      </c>
      <c r="C27" s="51">
        <f t="shared" si="0"/>
        <v>67.013947988699869</v>
      </c>
      <c r="D27" s="52">
        <f t="shared" si="1"/>
        <v>68.324925947819395</v>
      </c>
      <c r="E27" s="59">
        <f t="shared" si="2"/>
        <v>-0.9088739365192442</v>
      </c>
      <c r="F27" s="68">
        <v>182.26</v>
      </c>
      <c r="G27" s="52">
        <f t="shared" si="3"/>
        <v>75.605138341837602</v>
      </c>
      <c r="H27" s="52">
        <f t="shared" si="4"/>
        <v>99.598835137924894</v>
      </c>
      <c r="I27" s="53">
        <f t="shared" si="5"/>
        <v>7.0560265202374852</v>
      </c>
      <c r="J27" s="58">
        <v>0</v>
      </c>
      <c r="K27" s="81">
        <v>10.47</v>
      </c>
      <c r="L27" s="67">
        <v>0</v>
      </c>
      <c r="M27" s="67">
        <v>0</v>
      </c>
      <c r="N27" s="67">
        <v>0</v>
      </c>
      <c r="O27" s="67">
        <f>'[1]Exploitation '!P96</f>
        <v>0</v>
      </c>
      <c r="P27" s="72">
        <f t="shared" si="8"/>
        <v>0</v>
      </c>
      <c r="Q27" s="82">
        <f t="shared" si="9"/>
        <v>10.47</v>
      </c>
      <c r="R27" s="90">
        <v>0</v>
      </c>
      <c r="S27" s="84">
        <v>0</v>
      </c>
      <c r="T27" s="84">
        <v>0</v>
      </c>
      <c r="U27" s="84">
        <v>74.66</v>
      </c>
      <c r="V27" s="84">
        <v>0</v>
      </c>
      <c r="W27" s="84">
        <v>0</v>
      </c>
      <c r="X27" s="93">
        <f t="shared" si="10"/>
        <v>0</v>
      </c>
      <c r="Y27" s="94">
        <f t="shared" si="11"/>
        <v>74.66</v>
      </c>
      <c r="Z27" s="90">
        <v>0</v>
      </c>
      <c r="AA27" s="84">
        <v>0</v>
      </c>
      <c r="AB27" s="84">
        <v>0</v>
      </c>
      <c r="AC27" s="84">
        <v>106.82</v>
      </c>
      <c r="AD27" s="95">
        <f t="shared" si="12"/>
        <v>0</v>
      </c>
      <c r="AE27" s="52">
        <f t="shared" si="13"/>
        <v>106.82</v>
      </c>
      <c r="AF27" s="117">
        <v>0.13518709677419349</v>
      </c>
      <c r="AG27" s="116">
        <v>0.43407836021505375</v>
      </c>
      <c r="AH27" s="54">
        <f t="shared" si="6"/>
        <v>6.920839423463292</v>
      </c>
      <c r="AI27" s="63">
        <f t="shared" si="7"/>
        <v>9.1270477032657027</v>
      </c>
      <c r="AJ27" s="64">
        <v>75.605138341837602</v>
      </c>
      <c r="AK27" s="61">
        <v>173.83394798869986</v>
      </c>
      <c r="AL27" s="127">
        <v>99.598835137924894</v>
      </c>
      <c r="AM27" s="61">
        <v>142.98492594781939</v>
      </c>
      <c r="AS27" s="120"/>
      <c r="BA27" s="42"/>
      <c r="BB27" s="42"/>
    </row>
    <row r="28" spans="1:54" ht="15.75" x14ac:dyDescent="0.25">
      <c r="A28" s="25">
        <v>20</v>
      </c>
      <c r="B28" s="69">
        <v>138.15</v>
      </c>
      <c r="C28" s="51">
        <f t="shared" si="0"/>
        <v>67.815953573868001</v>
      </c>
      <c r="D28" s="52">
        <f t="shared" si="1"/>
        <v>75.430454905224408</v>
      </c>
      <c r="E28" s="59">
        <f t="shared" si="2"/>
        <v>-5.0964084790923696</v>
      </c>
      <c r="F28" s="68">
        <v>171.93</v>
      </c>
      <c r="G28" s="52">
        <f t="shared" si="3"/>
        <v>69.401744047880669</v>
      </c>
      <c r="H28" s="52">
        <f t="shared" si="4"/>
        <v>95.86476362735651</v>
      </c>
      <c r="I28" s="53">
        <f t="shared" si="5"/>
        <v>6.6634923247628466</v>
      </c>
      <c r="J28" s="58">
        <v>0</v>
      </c>
      <c r="K28" s="81">
        <v>14.9</v>
      </c>
      <c r="L28" s="67">
        <v>0</v>
      </c>
      <c r="M28" s="67">
        <v>0</v>
      </c>
      <c r="N28" s="67">
        <v>0</v>
      </c>
      <c r="O28" s="67">
        <f>'[1]Exploitation '!P97</f>
        <v>0</v>
      </c>
      <c r="P28" s="72">
        <f t="shared" si="8"/>
        <v>0</v>
      </c>
      <c r="Q28" s="82">
        <f t="shared" si="9"/>
        <v>14.9</v>
      </c>
      <c r="R28" s="90">
        <v>0</v>
      </c>
      <c r="S28" s="84">
        <v>0</v>
      </c>
      <c r="T28" s="84">
        <v>0</v>
      </c>
      <c r="U28" s="84">
        <v>75.17</v>
      </c>
      <c r="V28" s="84">
        <v>0</v>
      </c>
      <c r="W28" s="84">
        <v>0</v>
      </c>
      <c r="X28" s="93">
        <f t="shared" si="10"/>
        <v>0</v>
      </c>
      <c r="Y28" s="94">
        <f t="shared" si="11"/>
        <v>75.17</v>
      </c>
      <c r="Z28" s="90">
        <v>0</v>
      </c>
      <c r="AA28" s="84">
        <v>0</v>
      </c>
      <c r="AB28" s="84">
        <v>0</v>
      </c>
      <c r="AC28" s="84">
        <v>106.82</v>
      </c>
      <c r="AD28" s="95">
        <f t="shared" si="12"/>
        <v>0</v>
      </c>
      <c r="AE28" s="52">
        <f t="shared" si="13"/>
        <v>106.82</v>
      </c>
      <c r="AF28" s="117">
        <v>0.13518709677419349</v>
      </c>
      <c r="AG28" s="116">
        <v>0.43407836021505375</v>
      </c>
      <c r="AH28" s="54">
        <f t="shared" si="6"/>
        <v>6.5283052279886533</v>
      </c>
      <c r="AI28" s="63">
        <f t="shared" si="7"/>
        <v>9.369513160692577</v>
      </c>
      <c r="AJ28" s="64">
        <v>69.401744047880669</v>
      </c>
      <c r="AK28" s="61">
        <v>174.63595357386799</v>
      </c>
      <c r="AL28" s="127">
        <v>95.86476362735651</v>
      </c>
      <c r="AM28" s="61">
        <v>150.60045490522441</v>
      </c>
      <c r="AS28" s="120"/>
      <c r="BA28" s="42"/>
      <c r="BB28" s="42"/>
    </row>
    <row r="29" spans="1:54" ht="15.75" x14ac:dyDescent="0.25">
      <c r="A29" s="25">
        <v>21</v>
      </c>
      <c r="B29" s="69">
        <v>123.39999999999999</v>
      </c>
      <c r="C29" s="51">
        <f t="shared" si="0"/>
        <v>58.327890563367191</v>
      </c>
      <c r="D29" s="52">
        <f t="shared" si="1"/>
        <v>70.919490878943961</v>
      </c>
      <c r="E29" s="59">
        <f t="shared" si="2"/>
        <v>-5.8473814423111392</v>
      </c>
      <c r="F29" s="68">
        <v>168.26</v>
      </c>
      <c r="G29" s="52">
        <f t="shared" si="3"/>
        <v>64.421397859719093</v>
      </c>
      <c r="H29" s="52">
        <f t="shared" si="4"/>
        <v>97.314567581587056</v>
      </c>
      <c r="I29" s="53">
        <f t="shared" si="5"/>
        <v>6.5240345586938462</v>
      </c>
      <c r="J29" s="58">
        <v>0</v>
      </c>
      <c r="K29" s="81">
        <v>15.21</v>
      </c>
      <c r="L29" s="67">
        <v>0</v>
      </c>
      <c r="M29" s="67">
        <v>0</v>
      </c>
      <c r="N29" s="67">
        <v>0</v>
      </c>
      <c r="O29" s="67">
        <f>'[1]Exploitation '!P98</f>
        <v>0</v>
      </c>
      <c r="P29" s="72">
        <f t="shared" si="8"/>
        <v>0</v>
      </c>
      <c r="Q29" s="82">
        <f t="shared" si="9"/>
        <v>15.21</v>
      </c>
      <c r="R29" s="90">
        <v>0</v>
      </c>
      <c r="S29" s="84">
        <v>0</v>
      </c>
      <c r="T29" s="84">
        <v>0</v>
      </c>
      <c r="U29" s="84">
        <v>75.08</v>
      </c>
      <c r="V29" s="84">
        <v>0</v>
      </c>
      <c r="W29" s="84">
        <v>0</v>
      </c>
      <c r="X29" s="93">
        <f t="shared" si="10"/>
        <v>0</v>
      </c>
      <c r="Y29" s="94">
        <f t="shared" si="11"/>
        <v>75.08</v>
      </c>
      <c r="Z29" s="90">
        <v>0</v>
      </c>
      <c r="AA29" s="84">
        <v>0</v>
      </c>
      <c r="AB29" s="84">
        <v>0</v>
      </c>
      <c r="AC29" s="84">
        <v>105.6</v>
      </c>
      <c r="AD29" s="95">
        <f t="shared" si="12"/>
        <v>0</v>
      </c>
      <c r="AE29" s="52">
        <f t="shared" si="13"/>
        <v>105.6</v>
      </c>
      <c r="AF29" s="117">
        <v>0.13518709677419349</v>
      </c>
      <c r="AG29" s="116">
        <v>0.43407836021505375</v>
      </c>
      <c r="AH29" s="54">
        <f t="shared" si="6"/>
        <v>6.3888474619196529</v>
      </c>
      <c r="AI29" s="63">
        <f t="shared" si="7"/>
        <v>8.9285401974738079</v>
      </c>
      <c r="AJ29" s="64">
        <v>64.421397859719093</v>
      </c>
      <c r="AK29" s="61">
        <v>163.92789056336719</v>
      </c>
      <c r="AL29" s="127">
        <v>97.314567581587056</v>
      </c>
      <c r="AM29" s="61">
        <v>145.99949087894396</v>
      </c>
      <c r="AS29" s="120"/>
      <c r="BA29" s="42"/>
      <c r="BB29" s="42"/>
    </row>
    <row r="30" spans="1:54" ht="15.75" x14ac:dyDescent="0.25">
      <c r="A30" s="25">
        <v>22</v>
      </c>
      <c r="B30" s="69">
        <v>112.66</v>
      </c>
      <c r="C30" s="51">
        <f t="shared" si="0"/>
        <v>59.393355770403943</v>
      </c>
      <c r="D30" s="52">
        <f t="shared" si="1"/>
        <v>59.812016953572112</v>
      </c>
      <c r="E30" s="59">
        <f t="shared" si="2"/>
        <v>-6.5453727239760227</v>
      </c>
      <c r="F30" s="68">
        <v>162.34</v>
      </c>
      <c r="G30" s="52">
        <f t="shared" si="3"/>
        <v>60.766952477002988</v>
      </c>
      <c r="H30" s="52">
        <f t="shared" si="4"/>
        <v>95.273969147746556</v>
      </c>
      <c r="I30" s="53">
        <f t="shared" si="5"/>
        <v>6.29907837525045</v>
      </c>
      <c r="J30" s="58">
        <v>0</v>
      </c>
      <c r="K30" s="81">
        <v>15.21</v>
      </c>
      <c r="L30" s="67">
        <v>0</v>
      </c>
      <c r="M30" s="67">
        <v>0</v>
      </c>
      <c r="N30" s="67">
        <v>0</v>
      </c>
      <c r="O30" s="67">
        <f>'[1]Exploitation '!P99</f>
        <v>0</v>
      </c>
      <c r="P30" s="72">
        <f t="shared" si="8"/>
        <v>0</v>
      </c>
      <c r="Q30" s="82">
        <f t="shared" si="9"/>
        <v>15.21</v>
      </c>
      <c r="R30" s="90">
        <v>0</v>
      </c>
      <c r="S30" s="84">
        <v>0</v>
      </c>
      <c r="T30" s="84">
        <v>0</v>
      </c>
      <c r="U30" s="84">
        <v>74.319999999999993</v>
      </c>
      <c r="V30" s="84">
        <v>0</v>
      </c>
      <c r="W30" s="84">
        <v>0</v>
      </c>
      <c r="X30" s="93">
        <f t="shared" si="10"/>
        <v>0</v>
      </c>
      <c r="Y30" s="94">
        <f t="shared" si="11"/>
        <v>74.319999999999993</v>
      </c>
      <c r="Z30" s="90">
        <v>0</v>
      </c>
      <c r="AA30" s="84">
        <v>0</v>
      </c>
      <c r="AB30" s="84">
        <v>0</v>
      </c>
      <c r="AC30" s="84">
        <v>92.17</v>
      </c>
      <c r="AD30" s="95">
        <f t="shared" si="12"/>
        <v>0</v>
      </c>
      <c r="AE30" s="52">
        <f t="shared" si="13"/>
        <v>92.17</v>
      </c>
      <c r="AF30" s="117">
        <v>0.13518709677419349</v>
      </c>
      <c r="AG30" s="116">
        <v>0.43407836021505375</v>
      </c>
      <c r="AH30" s="54">
        <f t="shared" si="6"/>
        <v>6.1638912784762567</v>
      </c>
      <c r="AI30" s="63">
        <f t="shared" si="7"/>
        <v>8.2305489158089244</v>
      </c>
      <c r="AJ30" s="64">
        <v>60.766952477002988</v>
      </c>
      <c r="AK30" s="61">
        <v>151.56335577040394</v>
      </c>
      <c r="AL30" s="127">
        <v>95.273969147746556</v>
      </c>
      <c r="AM30" s="61">
        <v>134.1320169535721</v>
      </c>
      <c r="AS30" s="120"/>
      <c r="BA30" s="42"/>
      <c r="BB30" s="42"/>
    </row>
    <row r="31" spans="1:54" ht="15.75" x14ac:dyDescent="0.25">
      <c r="A31" s="25">
        <v>23</v>
      </c>
      <c r="B31" s="69">
        <v>107.61</v>
      </c>
      <c r="C31" s="51">
        <f t="shared" si="0"/>
        <v>50.788398964579514</v>
      </c>
      <c r="D31" s="52">
        <f t="shared" si="1"/>
        <v>63.043091012598438</v>
      </c>
      <c r="E31" s="59">
        <f t="shared" si="2"/>
        <v>-6.2214899771779724</v>
      </c>
      <c r="F31" s="68">
        <v>156.53</v>
      </c>
      <c r="G31" s="52">
        <f t="shared" si="3"/>
        <v>62.639347936326239</v>
      </c>
      <c r="H31" s="52">
        <f t="shared" si="4"/>
        <v>87.812349661850007</v>
      </c>
      <c r="I31" s="53">
        <f t="shared" si="5"/>
        <v>6.0783024018237528</v>
      </c>
      <c r="J31" s="58">
        <v>0</v>
      </c>
      <c r="K31" s="81">
        <v>14.85</v>
      </c>
      <c r="L31" s="67">
        <v>0</v>
      </c>
      <c r="M31" s="67">
        <v>0</v>
      </c>
      <c r="N31" s="67">
        <v>0</v>
      </c>
      <c r="O31" s="67">
        <f>'[1]Exploitation '!P100</f>
        <v>0</v>
      </c>
      <c r="P31" s="72">
        <f t="shared" si="8"/>
        <v>0</v>
      </c>
      <c r="Q31" s="82">
        <f t="shared" si="9"/>
        <v>14.85</v>
      </c>
      <c r="R31" s="90">
        <v>0</v>
      </c>
      <c r="S31" s="84">
        <v>0</v>
      </c>
      <c r="T31" s="84">
        <v>0</v>
      </c>
      <c r="U31" s="84">
        <v>74.650000000000006</v>
      </c>
      <c r="V31" s="84">
        <v>0</v>
      </c>
      <c r="W31" s="84">
        <v>0</v>
      </c>
      <c r="X31" s="93">
        <f t="shared" si="10"/>
        <v>0</v>
      </c>
      <c r="Y31" s="94">
        <f t="shared" si="11"/>
        <v>74.650000000000006</v>
      </c>
      <c r="Z31" s="90">
        <v>0</v>
      </c>
      <c r="AA31" s="84">
        <v>0</v>
      </c>
      <c r="AB31" s="84">
        <v>0</v>
      </c>
      <c r="AC31" s="84">
        <v>95.96</v>
      </c>
      <c r="AD31" s="95">
        <f t="shared" si="12"/>
        <v>0</v>
      </c>
      <c r="AE31" s="52">
        <f t="shared" si="13"/>
        <v>95.96</v>
      </c>
      <c r="AF31" s="117">
        <v>0.13518709677419349</v>
      </c>
      <c r="AG31" s="116">
        <v>0.43407836021505375</v>
      </c>
      <c r="AH31" s="54">
        <f t="shared" si="6"/>
        <v>5.9431153050495595</v>
      </c>
      <c r="AI31" s="63">
        <f t="shared" si="7"/>
        <v>8.1944316626069735</v>
      </c>
      <c r="AJ31" s="64">
        <v>62.639347936326239</v>
      </c>
      <c r="AK31" s="61">
        <v>146.74839896457951</v>
      </c>
      <c r="AL31" s="127">
        <v>87.812349661850007</v>
      </c>
      <c r="AM31" s="61">
        <v>137.69309101259844</v>
      </c>
      <c r="AS31" s="120"/>
      <c r="BA31" s="42"/>
      <c r="BB31" s="42"/>
    </row>
    <row r="32" spans="1:54" ht="16.5" thickBot="1" x14ac:dyDescent="0.3">
      <c r="A32" s="26">
        <v>24</v>
      </c>
      <c r="B32" s="70">
        <v>102.75999999999999</v>
      </c>
      <c r="C32" s="55">
        <f t="shared" si="0"/>
        <v>56.500404449399312</v>
      </c>
      <c r="D32" s="52">
        <f t="shared" si="1"/>
        <v>52.895353517471946</v>
      </c>
      <c r="E32" s="59">
        <f t="shared" si="2"/>
        <v>-6.635757966871239</v>
      </c>
      <c r="F32" s="71">
        <v>153.47</v>
      </c>
      <c r="G32" s="56">
        <f t="shared" si="3"/>
        <v>56.650290398197569</v>
      </c>
      <c r="H32" s="52">
        <f t="shared" si="4"/>
        <v>90.857684956593417</v>
      </c>
      <c r="I32" s="53">
        <f t="shared" si="5"/>
        <v>5.9620246452090315</v>
      </c>
      <c r="J32" s="58">
        <v>0</v>
      </c>
      <c r="K32" s="81">
        <v>15.11</v>
      </c>
      <c r="L32" s="67">
        <v>0</v>
      </c>
      <c r="M32" s="67">
        <v>0</v>
      </c>
      <c r="N32" s="67">
        <v>0</v>
      </c>
      <c r="O32" s="67">
        <f>'[1]Exploitation '!P101</f>
        <v>0</v>
      </c>
      <c r="P32" s="72">
        <f t="shared" si="8"/>
        <v>0</v>
      </c>
      <c r="Q32" s="82">
        <f t="shared" si="9"/>
        <v>15.11</v>
      </c>
      <c r="R32" s="90">
        <v>0</v>
      </c>
      <c r="S32" s="84">
        <v>0</v>
      </c>
      <c r="T32" s="84">
        <v>0</v>
      </c>
      <c r="U32" s="84">
        <v>74.709999999999994</v>
      </c>
      <c r="V32" s="84">
        <v>0</v>
      </c>
      <c r="W32" s="84">
        <v>0</v>
      </c>
      <c r="X32" s="93">
        <f t="shared" si="10"/>
        <v>0</v>
      </c>
      <c r="Y32" s="94">
        <f t="shared" si="11"/>
        <v>74.709999999999994</v>
      </c>
      <c r="Z32" s="91">
        <v>0</v>
      </c>
      <c r="AA32" s="92">
        <v>0</v>
      </c>
      <c r="AB32" s="92">
        <v>0</v>
      </c>
      <c r="AC32" s="92">
        <v>94.98</v>
      </c>
      <c r="AD32" s="95">
        <f t="shared" si="12"/>
        <v>0</v>
      </c>
      <c r="AE32" s="52">
        <f t="shared" si="13"/>
        <v>94.98</v>
      </c>
      <c r="AF32" s="117">
        <v>0.13518709677419349</v>
      </c>
      <c r="AG32" s="116">
        <v>0.43407836021505375</v>
      </c>
      <c r="AH32" s="54">
        <f t="shared" si="6"/>
        <v>5.8268375484348383</v>
      </c>
      <c r="AI32" s="63">
        <f t="shared" si="7"/>
        <v>8.0401636729137067</v>
      </c>
      <c r="AJ32" s="65">
        <v>56.650290398197569</v>
      </c>
      <c r="AK32" s="62">
        <v>151.48040444939932</v>
      </c>
      <c r="AL32" s="128">
        <v>90.857684956593417</v>
      </c>
      <c r="AM32" s="62">
        <v>127.60535351747194</v>
      </c>
      <c r="AS32" s="120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175.93</v>
      </c>
      <c r="C33" s="40">
        <f t="shared" ref="C33:AE33" si="14">MAX(C9:C32)</f>
        <v>67.815953573868001</v>
      </c>
      <c r="D33" s="40">
        <f t="shared" si="14"/>
        <v>130.83606621100881</v>
      </c>
      <c r="E33" s="40">
        <f t="shared" si="14"/>
        <v>-0.9088739365192442</v>
      </c>
      <c r="F33" s="40">
        <f t="shared" si="14"/>
        <v>182.26</v>
      </c>
      <c r="G33" s="40">
        <f t="shared" si="14"/>
        <v>75.605138341837602</v>
      </c>
      <c r="H33" s="40">
        <f t="shared" si="14"/>
        <v>99.598835137924894</v>
      </c>
      <c r="I33" s="40">
        <f t="shared" si="14"/>
        <v>7.0560265202374852</v>
      </c>
      <c r="J33" s="40">
        <f t="shared" si="14"/>
        <v>0</v>
      </c>
      <c r="K33" s="40">
        <f t="shared" si="14"/>
        <v>18.27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0</v>
      </c>
      <c r="Q33" s="40">
        <f t="shared" si="14"/>
        <v>18.27</v>
      </c>
      <c r="R33" s="40">
        <f t="shared" si="14"/>
        <v>29.74</v>
      </c>
      <c r="S33" s="40">
        <f t="shared" si="14"/>
        <v>0</v>
      </c>
      <c r="T33" s="40">
        <f t="shared" si="14"/>
        <v>0</v>
      </c>
      <c r="U33" s="40">
        <f t="shared" si="14"/>
        <v>75.17</v>
      </c>
      <c r="V33" s="40">
        <f t="shared" si="14"/>
        <v>0</v>
      </c>
      <c r="W33" s="40">
        <f t="shared" si="14"/>
        <v>0</v>
      </c>
      <c r="X33" s="40">
        <f t="shared" si="14"/>
        <v>29.74</v>
      </c>
      <c r="Y33" s="40">
        <f t="shared" si="14"/>
        <v>75.17</v>
      </c>
      <c r="Z33" s="40"/>
      <c r="AA33" s="40"/>
      <c r="AB33" s="40"/>
      <c r="AC33" s="40"/>
      <c r="AD33" s="40">
        <f t="shared" si="14"/>
        <v>14.5</v>
      </c>
      <c r="AE33" s="40">
        <f t="shared" si="14"/>
        <v>108.59</v>
      </c>
      <c r="AF33" s="40">
        <f t="shared" ref="AF33:AM33" si="15">MAX(AF9:AF32)</f>
        <v>0.13518709677419349</v>
      </c>
      <c r="AG33" s="40">
        <f t="shared" si="15"/>
        <v>0.43407836021505375</v>
      </c>
      <c r="AH33" s="40">
        <f t="shared" si="15"/>
        <v>6.920839423463292</v>
      </c>
      <c r="AI33" s="40">
        <f t="shared" si="15"/>
        <v>9.4935460087021966</v>
      </c>
      <c r="AJ33" s="40">
        <f t="shared" si="15"/>
        <v>75.605138341837602</v>
      </c>
      <c r="AK33" s="40">
        <f t="shared" si="15"/>
        <v>174.63595357386799</v>
      </c>
      <c r="AL33" s="40">
        <f t="shared" si="15"/>
        <v>99.598835137924894</v>
      </c>
      <c r="AM33" s="129">
        <f t="shared" si="15"/>
        <v>171.74606621100881</v>
      </c>
      <c r="AP33"/>
      <c r="AQ33"/>
      <c r="AR33"/>
      <c r="AS33" s="122"/>
    </row>
    <row r="34" spans="1:45" s="33" customFormat="1" ht="16.5" thickBot="1" x14ac:dyDescent="0.3">
      <c r="A34" s="32" t="s">
        <v>52</v>
      </c>
      <c r="B34" s="41">
        <f>AVERAGE(B9:B33,B9:B32)</f>
        <v>110.60265306122452</v>
      </c>
      <c r="C34" s="41">
        <f t="shared" ref="C34:AE34" si="16">AVERAGE(C9:C33,C9:C32)</f>
        <v>41.370490098451413</v>
      </c>
      <c r="D34" s="41">
        <f t="shared" si="16"/>
        <v>77.28270508752496</v>
      </c>
      <c r="E34" s="41">
        <f t="shared" si="16"/>
        <v>-7.6053758829486418</v>
      </c>
      <c r="F34" s="41">
        <f t="shared" si="16"/>
        <v>138.31387755102045</v>
      </c>
      <c r="G34" s="41">
        <f t="shared" si="16"/>
        <v>55.474324206285083</v>
      </c>
      <c r="H34" s="41">
        <f t="shared" si="16"/>
        <v>77.08212615489758</v>
      </c>
      <c r="I34" s="41">
        <f t="shared" si="16"/>
        <v>5.7574271898377383</v>
      </c>
      <c r="J34" s="41">
        <f t="shared" si="16"/>
        <v>0</v>
      </c>
      <c r="K34" s="41">
        <f t="shared" si="16"/>
        <v>16.433673469387752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0</v>
      </c>
      <c r="Q34" s="41">
        <f t="shared" si="16"/>
        <v>16.433673469387752</v>
      </c>
      <c r="R34" s="41">
        <f t="shared" si="16"/>
        <v>7.1461224489795923</v>
      </c>
      <c r="S34" s="41">
        <f t="shared" si="16"/>
        <v>0</v>
      </c>
      <c r="T34" s="41">
        <f t="shared" si="16"/>
        <v>0</v>
      </c>
      <c r="U34" s="41">
        <f t="shared" si="16"/>
        <v>66.521428571428558</v>
      </c>
      <c r="V34" s="41">
        <f t="shared" si="16"/>
        <v>0</v>
      </c>
      <c r="W34" s="41">
        <f t="shared" si="16"/>
        <v>0</v>
      </c>
      <c r="X34" s="41">
        <f t="shared" si="16"/>
        <v>7.1461224489795923</v>
      </c>
      <c r="Y34" s="41">
        <f t="shared" si="16"/>
        <v>66.521428571428558</v>
      </c>
      <c r="Z34" s="41">
        <f>AVERAGE(Z9:Z33,Z9:Z32)</f>
        <v>3.3000000000000003</v>
      </c>
      <c r="AA34" s="41">
        <f>AVERAGE(AA9:AA33,AA9:AA32)</f>
        <v>0</v>
      </c>
      <c r="AB34" s="41">
        <f>AVERAGE(AB9:AB33,AB9:AB32)</f>
        <v>0</v>
      </c>
      <c r="AC34" s="41">
        <f t="shared" si="16"/>
        <v>101.87791666666665</v>
      </c>
      <c r="AD34" s="41">
        <f t="shared" si="16"/>
        <v>3.528571428571428</v>
      </c>
      <c r="AE34" s="41">
        <f t="shared" si="16"/>
        <v>102.01489795918367</v>
      </c>
      <c r="AF34" s="41">
        <f t="shared" ref="AF34:AM34" si="17">AVERAGE(AF9:AF33,AF9:AF32)</f>
        <v>0.13518709677419335</v>
      </c>
      <c r="AG34" s="41">
        <f t="shared" si="17"/>
        <v>0.43407836021505375</v>
      </c>
      <c r="AH34" s="41">
        <f t="shared" si="17"/>
        <v>5.622240093063545</v>
      </c>
      <c r="AI34" s="41">
        <f t="shared" si="17"/>
        <v>8.2425151100084761</v>
      </c>
      <c r="AJ34" s="41">
        <f t="shared" si="17"/>
        <v>58.706977267509558</v>
      </c>
      <c r="AK34" s="41">
        <f t="shared" si="17"/>
        <v>143.34926560865554</v>
      </c>
      <c r="AL34" s="41">
        <f t="shared" si="17"/>
        <v>83.621309828366989</v>
      </c>
      <c r="AM34" s="130">
        <f t="shared" si="17"/>
        <v>143.10494998548415</v>
      </c>
      <c r="AN34" s="124"/>
      <c r="AO34" s="124"/>
      <c r="AP34" s="118"/>
      <c r="AQ34" s="118"/>
      <c r="AR34" s="118"/>
      <c r="AS34" s="123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209" t="s">
        <v>15</v>
      </c>
      <c r="B36" s="210"/>
      <c r="C36" s="210"/>
      <c r="D36" s="210"/>
      <c r="E36" s="210"/>
      <c r="F36" s="211"/>
      <c r="G36" s="113"/>
      <c r="H36" s="200" t="s">
        <v>94</v>
      </c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2"/>
      <c r="W36" s="200" t="s">
        <v>95</v>
      </c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  <c r="AH36" s="201"/>
      <c r="AI36" s="201"/>
      <c r="AJ36" s="201"/>
      <c r="AK36" s="202"/>
      <c r="AL36" s="200" t="s">
        <v>96</v>
      </c>
      <c r="AM36" s="201"/>
      <c r="AN36" s="201"/>
      <c r="AO36" s="201"/>
      <c r="AP36" s="201"/>
      <c r="AQ36" s="201"/>
      <c r="AR36" s="201"/>
      <c r="AS36" s="202"/>
    </row>
    <row r="37" spans="1:45" ht="23.25" customHeight="1" x14ac:dyDescent="0.25">
      <c r="A37" s="198" t="s">
        <v>93</v>
      </c>
      <c r="B37" s="199"/>
      <c r="C37" s="199"/>
      <c r="D37" s="198" t="s">
        <v>100</v>
      </c>
      <c r="E37" s="199"/>
      <c r="F37" s="203"/>
      <c r="G37" s="114"/>
      <c r="H37" s="195" t="s">
        <v>19</v>
      </c>
      <c r="I37" s="196"/>
      <c r="J37" s="196"/>
      <c r="K37" s="196"/>
      <c r="L37" s="197"/>
      <c r="M37" s="212" t="s">
        <v>17</v>
      </c>
      <c r="N37" s="196"/>
      <c r="O37" s="196"/>
      <c r="P37" s="196"/>
      <c r="Q37" s="197"/>
      <c r="R37" s="212" t="s">
        <v>18</v>
      </c>
      <c r="S37" s="196"/>
      <c r="T37" s="196"/>
      <c r="U37" s="196"/>
      <c r="V37" s="213"/>
      <c r="W37" s="195" t="s">
        <v>97</v>
      </c>
      <c r="X37" s="196"/>
      <c r="Y37" s="196"/>
      <c r="Z37" s="196"/>
      <c r="AA37" s="197"/>
      <c r="AB37" s="212" t="s">
        <v>16</v>
      </c>
      <c r="AC37" s="196"/>
      <c r="AD37" s="196"/>
      <c r="AE37" s="196"/>
      <c r="AF37" s="197"/>
      <c r="AG37" s="212" t="s">
        <v>73</v>
      </c>
      <c r="AH37" s="196"/>
      <c r="AI37" s="196"/>
      <c r="AJ37" s="196"/>
      <c r="AK37" s="213"/>
      <c r="AL37" s="195" t="s">
        <v>92</v>
      </c>
      <c r="AM37" s="196"/>
      <c r="AN37" s="196"/>
      <c r="AO37" s="197"/>
      <c r="AP37" s="212" t="s">
        <v>98</v>
      </c>
      <c r="AQ37" s="196"/>
      <c r="AR37" s="196"/>
      <c r="AS37" s="213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7"/>
      <c r="H38" s="98" t="s">
        <v>24</v>
      </c>
      <c r="I38" s="6"/>
      <c r="J38" s="133">
        <v>391</v>
      </c>
      <c r="K38" s="132"/>
      <c r="L38" s="8" t="s">
        <v>21</v>
      </c>
      <c r="M38" s="5" t="s">
        <v>24</v>
      </c>
      <c r="N38" s="6"/>
      <c r="O38" s="112">
        <v>0</v>
      </c>
      <c r="P38" s="111"/>
      <c r="Q38" s="8" t="s">
        <v>21</v>
      </c>
      <c r="R38" s="98" t="s">
        <v>24</v>
      </c>
      <c r="S38" s="6"/>
      <c r="T38" s="112">
        <v>0</v>
      </c>
      <c r="U38" s="111"/>
      <c r="V38" s="8" t="s">
        <v>21</v>
      </c>
      <c r="W38" s="98" t="s">
        <v>24</v>
      </c>
      <c r="X38" s="6"/>
      <c r="Y38" s="133">
        <v>242.18</v>
      </c>
      <c r="Z38" s="132"/>
      <c r="AA38" s="8" t="s">
        <v>21</v>
      </c>
      <c r="AB38" s="5" t="s">
        <v>23</v>
      </c>
      <c r="AC38" s="30"/>
      <c r="AD38" s="133">
        <v>1640.2</v>
      </c>
      <c r="AE38" s="132"/>
      <c r="AF38" s="7" t="s">
        <v>21</v>
      </c>
      <c r="AG38" s="5" t="s">
        <v>24</v>
      </c>
      <c r="AH38" s="6"/>
      <c r="AI38" s="133">
        <v>0</v>
      </c>
      <c r="AJ38" s="132"/>
      <c r="AK38" s="99" t="s">
        <v>21</v>
      </c>
      <c r="AL38" s="98" t="s">
        <v>24</v>
      </c>
      <c r="AM38" s="132">
        <v>86.52</v>
      </c>
      <c r="AN38" s="134"/>
      <c r="AO38" s="8" t="s">
        <v>21</v>
      </c>
      <c r="AP38" s="5" t="s">
        <v>24</v>
      </c>
      <c r="AQ38" s="132">
        <v>2171.8000000000002</v>
      </c>
      <c r="AR38" s="132"/>
      <c r="AS38" s="109" t="s">
        <v>21</v>
      </c>
    </row>
    <row r="39" spans="1:45" ht="15.75" thickBot="1" x14ac:dyDescent="0.3">
      <c r="A39" s="9" t="s">
        <v>22</v>
      </c>
      <c r="B39" s="10">
        <v>3320.15</v>
      </c>
      <c r="C39" s="11" t="s">
        <v>21</v>
      </c>
      <c r="D39" s="9" t="s">
        <v>70</v>
      </c>
      <c r="E39" s="10">
        <v>2560</v>
      </c>
      <c r="F39" s="12" t="s">
        <v>21</v>
      </c>
      <c r="G39" s="97"/>
      <c r="H39" s="100" t="s">
        <v>25</v>
      </c>
      <c r="I39" s="101"/>
      <c r="J39" s="102">
        <v>18.27</v>
      </c>
      <c r="K39" s="103" t="s">
        <v>62</v>
      </c>
      <c r="L39" s="104">
        <v>0.33333333333333331</v>
      </c>
      <c r="M39" s="105" t="s">
        <v>25</v>
      </c>
      <c r="N39" s="101"/>
      <c r="O39" s="102">
        <v>0</v>
      </c>
      <c r="P39" s="103" t="s">
        <v>62</v>
      </c>
      <c r="Q39" s="104">
        <v>0</v>
      </c>
      <c r="R39" s="100" t="s">
        <v>25</v>
      </c>
      <c r="S39" s="101"/>
      <c r="T39" s="102">
        <v>0</v>
      </c>
      <c r="U39" s="101" t="s">
        <v>62</v>
      </c>
      <c r="V39" s="107">
        <v>0</v>
      </c>
      <c r="W39" s="100" t="s">
        <v>25</v>
      </c>
      <c r="X39" s="101"/>
      <c r="Y39" s="102">
        <v>29.74</v>
      </c>
      <c r="Z39" s="101" t="s">
        <v>62</v>
      </c>
      <c r="AA39" s="107">
        <v>0.45833333333333331</v>
      </c>
      <c r="AB39" s="105" t="s">
        <v>25</v>
      </c>
      <c r="AC39" s="108"/>
      <c r="AD39" s="102">
        <v>78.8</v>
      </c>
      <c r="AE39" s="103" t="s">
        <v>71</v>
      </c>
      <c r="AF39" s="107">
        <v>8.3333333333333332E-3</v>
      </c>
      <c r="AG39" s="105" t="s">
        <v>25</v>
      </c>
      <c r="AH39" s="101"/>
      <c r="AI39" s="102"/>
      <c r="AJ39" s="101" t="s">
        <v>76</v>
      </c>
      <c r="AK39" s="106"/>
      <c r="AL39" s="100" t="s">
        <v>25</v>
      </c>
      <c r="AM39" s="101">
        <v>14.5</v>
      </c>
      <c r="AN39" s="102" t="s">
        <v>76</v>
      </c>
      <c r="AO39" s="110">
        <v>0.54166666666666663</v>
      </c>
      <c r="AP39" s="105" t="s">
        <v>25</v>
      </c>
      <c r="AQ39" s="101">
        <v>108.59</v>
      </c>
      <c r="AR39" s="103" t="s">
        <v>71</v>
      </c>
      <c r="AS39" s="106">
        <v>0.66666666666666663</v>
      </c>
    </row>
    <row r="40" spans="1:45" ht="16.5" thickTop="1" thickBot="1" x14ac:dyDescent="0.3">
      <c r="AM40" s="131"/>
    </row>
    <row r="41" spans="1:45" ht="24" customHeight="1" thickTop="1" thickBot="1" x14ac:dyDescent="0.3">
      <c r="A41" s="181" t="s">
        <v>26</v>
      </c>
      <c r="B41" s="181"/>
      <c r="C41" s="181"/>
      <c r="D41" s="182"/>
      <c r="E41" s="183" t="s">
        <v>27</v>
      </c>
      <c r="F41" s="184"/>
      <c r="G41" s="185"/>
    </row>
    <row r="42" spans="1:45" ht="25.5" customHeight="1" thickTop="1" thickBot="1" x14ac:dyDescent="0.3">
      <c r="A42" s="186" t="s">
        <v>28</v>
      </c>
      <c r="B42" s="187"/>
      <c r="C42" s="187"/>
      <c r="D42" s="188"/>
      <c r="E42" s="43">
        <v>508.64</v>
      </c>
      <c r="F42" s="44" t="s">
        <v>71</v>
      </c>
      <c r="G42" s="47">
        <v>0.79166666666666663</v>
      </c>
    </row>
    <row r="43" spans="1:45" ht="32.25" customHeight="1" thickBot="1" x14ac:dyDescent="0.3">
      <c r="A43" s="189" t="s">
        <v>69</v>
      </c>
      <c r="B43" s="190"/>
      <c r="C43" s="190"/>
      <c r="D43" s="191"/>
      <c r="E43" s="77" t="s">
        <v>74</v>
      </c>
      <c r="F43" s="78"/>
      <c r="G43" s="79">
        <v>74.66</v>
      </c>
    </row>
    <row r="44" spans="1:45" ht="32.25" customHeight="1" thickBot="1" x14ac:dyDescent="0.3">
      <c r="A44" s="189" t="s">
        <v>29</v>
      </c>
      <c r="B44" s="190"/>
      <c r="C44" s="190"/>
      <c r="D44" s="191"/>
      <c r="E44" s="77" t="s">
        <v>75</v>
      </c>
      <c r="F44" s="78"/>
      <c r="G44" s="79">
        <v>106.82</v>
      </c>
    </row>
    <row r="45" spans="1:45" ht="29.25" customHeight="1" thickBot="1" x14ac:dyDescent="0.3">
      <c r="A45" s="192" t="s">
        <v>30</v>
      </c>
      <c r="B45" s="193"/>
      <c r="C45" s="193"/>
      <c r="D45" s="194"/>
      <c r="E45" s="45">
        <v>263.2</v>
      </c>
      <c r="F45" s="83" t="s">
        <v>71</v>
      </c>
      <c r="G45" s="48">
        <v>0.58333333333333337</v>
      </c>
    </row>
    <row r="46" spans="1:45" ht="34.5" customHeight="1" thickBot="1" x14ac:dyDescent="0.3">
      <c r="A46" s="176" t="s">
        <v>31</v>
      </c>
      <c r="B46" s="177"/>
      <c r="C46" s="177"/>
      <c r="D46" s="178"/>
      <c r="E46" s="46">
        <v>249.44</v>
      </c>
      <c r="F46" s="80" t="s">
        <v>71</v>
      </c>
      <c r="G46" s="60">
        <v>0.79166666666666663</v>
      </c>
    </row>
    <row r="47" spans="1:45" ht="15.75" thickTop="1" x14ac:dyDescent="0.25"/>
    <row r="54" spans="1:44" x14ac:dyDescent="0.25">
      <c r="A54" s="34" t="s">
        <v>63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64</v>
      </c>
      <c r="B56" t="s">
        <v>104</v>
      </c>
    </row>
    <row r="57" spans="1:44" x14ac:dyDescent="0.25">
      <c r="A57" s="37" t="s">
        <v>65</v>
      </c>
      <c r="B57" t="s">
        <v>105</v>
      </c>
    </row>
    <row r="58" spans="1:44" x14ac:dyDescent="0.25">
      <c r="A58" s="37" t="s">
        <v>66</v>
      </c>
      <c r="B58" t="s">
        <v>105</v>
      </c>
    </row>
    <row r="59" spans="1:44" ht="15.75" x14ac:dyDescent="0.25">
      <c r="J59" s="29" t="s">
        <v>61</v>
      </c>
      <c r="R59" s="38" t="s">
        <v>99</v>
      </c>
      <c r="AA59" s="38" t="s">
        <v>67</v>
      </c>
      <c r="AI59" s="38"/>
    </row>
    <row r="61" spans="1:44" x14ac:dyDescent="0.25">
      <c r="AF61" s="57"/>
    </row>
    <row r="62" spans="1:44" x14ac:dyDescent="0.25"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97"/>
      <c r="AL62" s="97"/>
      <c r="AM62" s="97"/>
      <c r="AN62" s="97"/>
      <c r="AO62" s="97"/>
      <c r="AP62" s="97"/>
      <c r="AQ62" s="97"/>
      <c r="AR62" s="97"/>
    </row>
    <row r="80" spans="39:41" x14ac:dyDescent="0.25">
      <c r="AM80" s="139"/>
      <c r="AN80" s="139"/>
      <c r="AO80" s="139"/>
    </row>
    <row r="81" spans="39:41" x14ac:dyDescent="0.25">
      <c r="AM81" s="139"/>
      <c r="AN81" s="139"/>
      <c r="AO81" s="139"/>
    </row>
    <row r="82" spans="39:41" ht="15.75" customHeight="1" x14ac:dyDescent="0.25">
      <c r="AM82" s="96"/>
      <c r="AN82" s="96"/>
      <c r="AO82" s="85"/>
    </row>
  </sheetData>
  <sheetProtection selectLockedCells="1" selectUnlockedCells="1"/>
  <mergeCells count="51">
    <mergeCell ref="AP37:AS37"/>
    <mergeCell ref="AL36:AS36"/>
    <mergeCell ref="M37:Q37"/>
    <mergeCell ref="R37:V37"/>
    <mergeCell ref="W37:AA37"/>
    <mergeCell ref="AB37:AF37"/>
    <mergeCell ref="AG37:AK37"/>
    <mergeCell ref="D37:F37"/>
    <mergeCell ref="J7:K7"/>
    <mergeCell ref="B7:E7"/>
    <mergeCell ref="F7:I7"/>
    <mergeCell ref="AD7:AE7"/>
    <mergeCell ref="A36:F36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Q38:AR38"/>
    <mergeCell ref="J38:K38"/>
    <mergeCell ref="Y38:Z38"/>
    <mergeCell ref="AD38:AE38"/>
    <mergeCell ref="AI38:AJ38"/>
    <mergeCell ref="AM38:AN3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23 JUN 23 </vt:lpstr>
      <vt:lpstr>'23 JUN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2023-06-24T06:54:43Z</dcterms:modified>
</cp:coreProperties>
</file>