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5-MAI 2023\"/>
    </mc:Choice>
  </mc:AlternateContent>
  <xr:revisionPtr revIDLastSave="0" documentId="13_ncr:1_{41DD896D-DF18-456B-ABEB-C2C6F23CB9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7 MAI 23 " sheetId="3" r:id="rId1"/>
  </sheets>
  <externalReferences>
    <externalReference r:id="rId2"/>
    <externalReference r:id="rId3"/>
  </externalReferences>
  <definedNames>
    <definedName name="_xlnm.Print_Area" localSheetId="0">'27 MAI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3" l="1"/>
  <c r="AQ38" i="3" l="1"/>
  <c r="AA39" i="3"/>
  <c r="O9" i="3" l="1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AE10" i="3"/>
  <c r="AI10" i="3" s="1"/>
  <c r="AD11" i="3"/>
  <c r="AE11" i="3"/>
  <c r="AI11" i="3" s="1"/>
  <c r="AD12" i="3"/>
  <c r="AE12" i="3"/>
  <c r="AI12" i="3" s="1"/>
  <c r="AD13" i="3"/>
  <c r="AE13" i="3"/>
  <c r="AI13" i="3" s="1"/>
  <c r="AD14" i="3"/>
  <c r="AH14" i="3" s="1"/>
  <c r="AE14" i="3"/>
  <c r="AI14" i="3" s="1"/>
  <c r="AD15" i="3"/>
  <c r="AH15" i="3" s="1"/>
  <c r="AE15" i="3"/>
  <c r="AI15" i="3" s="1"/>
  <c r="AD16" i="3"/>
  <c r="AH16" i="3" s="1"/>
  <c r="AE16" i="3"/>
  <c r="AI16" i="3" s="1"/>
  <c r="AD17" i="3"/>
  <c r="AH17" i="3" s="1"/>
  <c r="AE17" i="3"/>
  <c r="AI17" i="3" s="1"/>
  <c r="AD18" i="3"/>
  <c r="AH18" i="3" s="1"/>
  <c r="AE18" i="3"/>
  <c r="AI18" i="3" s="1"/>
  <c r="AD19" i="3"/>
  <c r="AH19" i="3" s="1"/>
  <c r="AE19" i="3"/>
  <c r="AI19" i="3" s="1"/>
  <c r="AD20" i="3"/>
  <c r="AH20" i="3" s="1"/>
  <c r="AE20" i="3"/>
  <c r="AI20" i="3" s="1"/>
  <c r="AD21" i="3"/>
  <c r="AH21" i="3" s="1"/>
  <c r="AE21" i="3"/>
  <c r="AI21" i="3" s="1"/>
  <c r="AD22" i="3"/>
  <c r="AH22" i="3" s="1"/>
  <c r="AE22" i="3"/>
  <c r="AI22" i="3" s="1"/>
  <c r="AD23" i="3"/>
  <c r="AH23" i="3" s="1"/>
  <c r="AE23" i="3"/>
  <c r="AI23" i="3" s="1"/>
  <c r="AD24" i="3"/>
  <c r="AH24" i="3" s="1"/>
  <c r="AE24" i="3"/>
  <c r="AI24" i="3" s="1"/>
  <c r="AD25" i="3"/>
  <c r="AH25" i="3" s="1"/>
  <c r="AE25" i="3"/>
  <c r="AI25" i="3" s="1"/>
  <c r="AD26" i="3"/>
  <c r="AH26" i="3" s="1"/>
  <c r="AE26" i="3"/>
  <c r="AI26" i="3" s="1"/>
  <c r="AD27" i="3"/>
  <c r="AH27" i="3" s="1"/>
  <c r="AE27" i="3"/>
  <c r="AI27" i="3" s="1"/>
  <c r="AD28" i="3"/>
  <c r="AH28" i="3" s="1"/>
  <c r="AE28" i="3"/>
  <c r="AI28" i="3" s="1"/>
  <c r="AD29" i="3"/>
  <c r="AH29" i="3" s="1"/>
  <c r="AE29" i="3"/>
  <c r="AI29" i="3" s="1"/>
  <c r="AD30" i="3"/>
  <c r="AH30" i="3" s="1"/>
  <c r="AE30" i="3"/>
  <c r="AI30" i="3" s="1"/>
  <c r="AD31" i="3"/>
  <c r="AH31" i="3" s="1"/>
  <c r="AE31" i="3"/>
  <c r="AI31" i="3" s="1"/>
  <c r="AD32" i="3"/>
  <c r="AH32" i="3" s="1"/>
  <c r="AE32" i="3"/>
  <c r="AI32" i="3" s="1"/>
  <c r="AE9" i="3"/>
  <c r="AI9" i="3" s="1"/>
  <c r="AD9" i="3"/>
  <c r="AH9" i="3" s="1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G13" i="3" l="1"/>
  <c r="AH13" i="3"/>
  <c r="G11" i="3"/>
  <c r="AH11" i="3"/>
  <c r="G12" i="3"/>
  <c r="AH12" i="3"/>
  <c r="G10" i="3"/>
  <c r="AH10" i="3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H14" i="3"/>
  <c r="H33" i="3" s="1"/>
  <c r="H34" i="3" s="1"/>
  <c r="AL33" i="3"/>
  <c r="AL34" i="3" s="1"/>
  <c r="Q14" i="3"/>
  <c r="Q33" i="3" s="1"/>
  <c r="Q34" i="3" s="1"/>
  <c r="K33" i="3"/>
  <c r="K34" i="3" s="1"/>
  <c r="G26" i="3" l="1"/>
  <c r="G32" i="3" l="1"/>
  <c r="G31" i="3"/>
  <c r="G30" i="3"/>
  <c r="G29" i="3"/>
  <c r="G28" i="3"/>
  <c r="G27" i="3"/>
  <c r="G25" i="3"/>
  <c r="G24" i="3"/>
  <c r="G23" i="3"/>
  <c r="G22" i="3"/>
  <c r="G21" i="3"/>
  <c r="G20" i="3"/>
  <c r="G19" i="3"/>
  <c r="G18" i="3"/>
  <c r="G17" i="3"/>
  <c r="G16" i="3"/>
  <c r="G15" i="3"/>
  <c r="AJ33" i="3"/>
  <c r="AJ34" i="3" s="1"/>
  <c r="G14" i="3"/>
  <c r="G33" i="3" l="1"/>
  <c r="G34" i="3" s="1"/>
  <c r="C13" i="3" l="1"/>
  <c r="C12" i="3"/>
  <c r="C11" i="3"/>
  <c r="C10" i="3"/>
  <c r="D17" i="3"/>
  <c r="D21" i="3"/>
  <c r="E13" i="3" l="1"/>
  <c r="I13" i="3" s="1"/>
  <c r="D13" i="3"/>
  <c r="D12" i="3"/>
  <c r="E12" i="3"/>
  <c r="I12" i="3" s="1"/>
  <c r="D11" i="3"/>
  <c r="E11" i="3"/>
  <c r="I11" i="3" s="1"/>
  <c r="D10" i="3"/>
  <c r="E10" i="3"/>
  <c r="I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E9" i="3"/>
  <c r="C28" i="3"/>
  <c r="C19" i="3"/>
  <c r="C25" i="3"/>
  <c r="C31" i="3"/>
  <c r="C18" i="3"/>
  <c r="C23" i="3"/>
  <c r="C29" i="3"/>
  <c r="C20" i="3"/>
  <c r="D20" i="3"/>
  <c r="D19" i="3"/>
  <c r="E19" i="3"/>
  <c r="I19" i="3" s="1"/>
  <c r="D18" i="3"/>
  <c r="C16" i="3"/>
  <c r="D16" i="3"/>
  <c r="C15" i="3"/>
  <c r="D15" i="3"/>
  <c r="D14" i="3"/>
  <c r="AM33" i="3"/>
  <c r="AM34" i="3" s="1"/>
  <c r="I9" i="3" l="1"/>
  <c r="AH33" i="3"/>
  <c r="AH34" i="3" s="1"/>
  <c r="E18" i="3"/>
  <c r="I18" i="3" s="1"/>
  <c r="E28" i="3"/>
  <c r="I28" i="3" s="1"/>
  <c r="E31" i="3"/>
  <c r="I31" i="3" s="1"/>
  <c r="C32" i="3"/>
  <c r="E32" i="3"/>
  <c r="I32" i="3" s="1"/>
  <c r="C30" i="3"/>
  <c r="E30" i="3"/>
  <c r="I30" i="3" s="1"/>
  <c r="C26" i="3"/>
  <c r="E26" i="3"/>
  <c r="I26" i="3" s="1"/>
  <c r="C21" i="3"/>
  <c r="E21" i="3"/>
  <c r="I21" i="3" s="1"/>
  <c r="E29" i="3"/>
  <c r="I29" i="3" s="1"/>
  <c r="E25" i="3"/>
  <c r="I25" i="3" s="1"/>
  <c r="C24" i="3"/>
  <c r="E24" i="3"/>
  <c r="I24" i="3" s="1"/>
  <c r="E23" i="3"/>
  <c r="I23" i="3" s="1"/>
  <c r="C22" i="3"/>
  <c r="E22" i="3"/>
  <c r="I22" i="3" s="1"/>
  <c r="C27" i="3"/>
  <c r="E27" i="3"/>
  <c r="I27" i="3" s="1"/>
  <c r="E20" i="3"/>
  <c r="I20" i="3" s="1"/>
  <c r="D33" i="3"/>
  <c r="D34" i="3" s="1"/>
  <c r="C17" i="3"/>
  <c r="E17" i="3"/>
  <c r="I17" i="3" s="1"/>
  <c r="E16" i="3"/>
  <c r="I16" i="3" s="1"/>
  <c r="E15" i="3"/>
  <c r="I15" i="3" s="1"/>
  <c r="C14" i="3"/>
  <c r="AK33" i="3"/>
  <c r="AK34" i="3" s="1"/>
  <c r="E14" i="3"/>
  <c r="I14" i="3" s="1"/>
  <c r="I33" i="3" l="1"/>
  <c r="I34" i="3" s="1"/>
  <c r="C33" i="3"/>
  <c r="C34" i="3" s="1"/>
  <c r="AI33" i="3"/>
  <c r="AI34" i="3" s="1"/>
  <c r="E33" i="3"/>
  <c r="E34" i="3" s="1"/>
  <c r="AS39" i="3" l="1"/>
  <c r="E42" i="3" l="1"/>
  <c r="G42" i="3"/>
  <c r="E46" i="3" l="1"/>
  <c r="E45" i="3"/>
  <c r="G45" i="3"/>
  <c r="G46" i="3"/>
</calcChain>
</file>

<file path=xl/sharedStrings.xml><?xml version="1.0" encoding="utf-8"?>
<sst xmlns="http://schemas.openxmlformats.org/spreadsheetml/2006/main" count="144" uniqueCount="112">
  <si>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</si>
  <si>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</si>
  <si>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</si>
  <si>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</si>
  <si>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</si>
  <si>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</si>
  <si>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</si>
  <si>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</si>
  <si>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</si>
  <si>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</si>
  <si>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</si>
  <si>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</si>
  <si>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</si>
  <si>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</si>
  <si>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</si>
  <si>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</si>
  <si>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</si>
  <si>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</si>
  <si>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</si>
  <si>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</si>
  <si>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</si>
  <si>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</si>
  <si>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</si>
  <si>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</si>
  <si>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</si>
  <si>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</si>
  <si>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</si>
  <si>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</si>
  <si>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</si>
  <si>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</si>
  <si>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</si>
  <si>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</si>
  <si>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</si>
  <si>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</si>
  <si>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</si>
  <si>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</si>
  <si>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</si>
  <si>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</si>
  <si>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</si>
  <si>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</si>
  <si>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</si>
  <si>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</si>
  <si>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</si>
  <si>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</si>
  <si>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</si>
  <si>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</si>
  <si>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</si>
  <si>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</si>
  <si>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</si>
  <si>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</si>
  <si>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</si>
  <si>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</si>
  <si>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</si>
  <si>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</si>
  <si>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</si>
  <si>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</si>
  <si>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</si>
  <si>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</si>
  <si>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</si>
  <si>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</si>
  <si>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</si>
  <si>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</si>
  <si>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</si>
  <si>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</si>
  <si>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</si>
  <si>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</si>
  <si>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</si>
  <si>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</si>
  <si>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</si>
  <si>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</si>
  <si>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</si>
  <si>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</si>
  <si>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</si>
  <si>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</si>
  <si>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</si>
  <si>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</si>
  <si>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</si>
  <si>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</si>
  <si>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</si>
  <si>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</si>
  <si>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</si>
  <si>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</si>
  <si>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</si>
  <si>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</si>
  <si>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</si>
  <si>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</si>
  <si>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</si>
  <si>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</si>
  <si>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</si>
  <si>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</si>
  <si>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</si>
  <si>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</si>
  <si>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</si>
  <si>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</si>
  <si>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</si>
  <si>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</si>
  <si>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</si>
  <si>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</si>
  <si>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</si>
  <si>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</si>
  <si>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</si>
  <si>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</si>
  <si>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</si>
  <si>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</si>
  <si>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</si>
  <si>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106,63 MW</t>
  </si>
  <si>
    <t>14/00</t>
  </si>
  <si>
    <t>12/00</t>
  </si>
  <si>
    <t>19/</t>
  </si>
  <si>
    <t>MONTCHO et BOKO</t>
  </si>
  <si>
    <t>TAGBA et MONTCHO</t>
  </si>
  <si>
    <t>FOFANA et BOKO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</si>
</sst>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'27 MAI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'27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'27 MAI 23 '!$B$9:$B$32</c:f>
              <c:numCache>
                <c:formatCode>General</c:formatCode>
                <c:ptCount val="24"/>
                <c:pt idx="0">
                  <c:v>65.86</c:v>
                </c:pt>
                <c:pt idx="1">
                  <c:v>60.47</c:v>
                </c:pt>
                <c:pt idx="2">
                  <c:v>51.61</c:v>
                </c:pt>
                <c:pt idx="3">
                  <c:v>50.989999999999995</c:v>
                </c:pt>
                <c:pt idx="4">
                  <c:v>42.11</c:v>
                </c:pt>
                <c:pt idx="5">
                  <c:v>26.7</c:v>
                </c:pt>
                <c:pt idx="6">
                  <c:v>29.33</c:v>
                </c:pt>
                <c:pt idx="7">
                  <c:v>41.91</c:v>
                </c:pt>
                <c:pt idx="8">
                  <c:v>52.160000000000004</c:v>
                </c:pt>
                <c:pt idx="9">
                  <c:v>70.23</c:v>
                </c:pt>
                <c:pt idx="10">
                  <c:v>76.86</c:v>
                </c:pt>
                <c:pt idx="11">
                  <c:v>91.57</c:v>
                </c:pt>
                <c:pt idx="12">
                  <c:v>55.6</c:v>
                </c:pt>
                <c:pt idx="13">
                  <c:v>54.379999999999995</c:v>
                </c:pt>
                <c:pt idx="14">
                  <c:v>57.199999999999996</c:v>
                </c:pt>
                <c:pt idx="15">
                  <c:v>51.22</c:v>
                </c:pt>
                <c:pt idx="16">
                  <c:v>51.09</c:v>
                </c:pt>
                <c:pt idx="17">
                  <c:v>45.75</c:v>
                </c:pt>
                <c:pt idx="18">
                  <c:v>67.19</c:v>
                </c:pt>
                <c:pt idx="19">
                  <c:v>66.84</c:v>
                </c:pt>
                <c:pt idx="20">
                  <c:v>66.72999999999999</c:v>
                </c:pt>
                <c:pt idx="21">
                  <c:v>68.64</c:v>
                </c:pt>
                <c:pt idx="22">
                  <c:v>60.02</c:v>
                </c:pt>
                <c:pt idx="23">
                  <c:v>70.539999999999992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'27 MAI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'27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'27 MAI 23 '!$C$9:$C$32</c:f>
              <c:numCache>
                <c:formatCode>General</c:formatCode>
                <c:ptCount val="24"/>
                <c:pt idx="0">
                  <c:v>18.383186143362607</c:v>
                </c:pt>
                <c:pt idx="1">
                  <c:v>13.665274279295062</c:v>
                </c:pt>
                <c:pt idx="2">
                  <c:v>9.4371132069095722</c:v>
                </c:pt>
                <c:pt idx="3">
                  <c:v>8.3643156901882207</c:v>
                </c:pt>
                <c:pt idx="4">
                  <c:v>5.9268328121141138</c:v>
                </c:pt>
                <c:pt idx="5">
                  <c:v>1.4419586875973778</c:v>
                </c:pt>
                <c:pt idx="6">
                  <c:v>14.662037394836389</c:v>
                </c:pt>
                <c:pt idx="7">
                  <c:v>-12.361473788394562</c:v>
                </c:pt>
                <c:pt idx="8">
                  <c:v>-6.9370732213160267</c:v>
                </c:pt>
                <c:pt idx="9">
                  <c:v>9.5819617633135579</c:v>
                </c:pt>
                <c:pt idx="10">
                  <c:v>7.8031851426169112</c:v>
                </c:pt>
                <c:pt idx="11">
                  <c:v>8.9348549131612174</c:v>
                </c:pt>
                <c:pt idx="12">
                  <c:v>-1.8679608843776236</c:v>
                </c:pt>
                <c:pt idx="13">
                  <c:v>11.6631003173392</c:v>
                </c:pt>
                <c:pt idx="14">
                  <c:v>17.306746743095786</c:v>
                </c:pt>
                <c:pt idx="15">
                  <c:v>17.152305460752487</c:v>
                </c:pt>
                <c:pt idx="16">
                  <c:v>12.591960848266481</c:v>
                </c:pt>
                <c:pt idx="17">
                  <c:v>7.9740774589516121</c:v>
                </c:pt>
                <c:pt idx="18">
                  <c:v>27.562821812304108</c:v>
                </c:pt>
                <c:pt idx="19">
                  <c:v>27.729300517617759</c:v>
                </c:pt>
                <c:pt idx="20">
                  <c:v>17.967794816907443</c:v>
                </c:pt>
                <c:pt idx="21">
                  <c:v>25.7586395978783</c:v>
                </c:pt>
                <c:pt idx="22">
                  <c:v>22.939885329759861</c:v>
                </c:pt>
                <c:pt idx="23">
                  <c:v>28.039672660162609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'27 MAI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'27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'27 MAI 23 '!$D$9:$D$32</c:f>
              <c:numCache>
                <c:formatCode>0.00</c:formatCode>
                <c:ptCount val="24"/>
                <c:pt idx="0">
                  <c:v>58.109878772557721</c:v>
                </c:pt>
                <c:pt idx="1">
                  <c:v>57.74633032673222</c:v>
                </c:pt>
                <c:pt idx="2">
                  <c:v>53.208004955026638</c:v>
                </c:pt>
                <c:pt idx="3">
                  <c:v>53.772038881076995</c:v>
                </c:pt>
                <c:pt idx="4">
                  <c:v>47.53194714085717</c:v>
                </c:pt>
                <c:pt idx="5">
                  <c:v>37.157257666078593</c:v>
                </c:pt>
                <c:pt idx="6">
                  <c:v>26.85611350656049</c:v>
                </c:pt>
                <c:pt idx="7">
                  <c:v>66.982017515554247</c:v>
                </c:pt>
                <c:pt idx="8">
                  <c:v>71.421248588567778</c:v>
                </c:pt>
                <c:pt idx="9">
                  <c:v>72.487017145057649</c:v>
                </c:pt>
                <c:pt idx="10">
                  <c:v>80.687490840919708</c:v>
                </c:pt>
                <c:pt idx="11">
                  <c:v>74.381250896571501</c:v>
                </c:pt>
                <c:pt idx="12">
                  <c:v>69.661187636791482</c:v>
                </c:pt>
                <c:pt idx="13">
                  <c:v>54.964721342103047</c:v>
                </c:pt>
                <c:pt idx="14">
                  <c:v>51.978640734487215</c:v>
                </c:pt>
                <c:pt idx="15">
                  <c:v>46.316866541665661</c:v>
                </c:pt>
                <c:pt idx="16">
                  <c:v>50.702573526351415</c:v>
                </c:pt>
                <c:pt idx="17">
                  <c:v>50.007930380649697</c:v>
                </c:pt>
                <c:pt idx="18">
                  <c:v>51.80664372046499</c:v>
                </c:pt>
                <c:pt idx="19">
                  <c:v>51.302204020757316</c:v>
                </c:pt>
                <c:pt idx="20">
                  <c:v>60.770044568599076</c:v>
                </c:pt>
                <c:pt idx="21">
                  <c:v>55.080424314554122</c:v>
                </c:pt>
                <c:pt idx="22">
                  <c:v>49.520797921785118</c:v>
                </c:pt>
                <c:pt idx="23">
                  <c:v>54.809133533488534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'27 MAI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'27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'27 MAI 23 '!$E$9:$E$32</c:f>
              <c:numCache>
                <c:formatCode>0.00</c:formatCode>
                <c:ptCount val="24"/>
                <c:pt idx="0">
                  <c:v>-10.633064915920304</c:v>
                </c:pt>
                <c:pt idx="1">
                  <c:v>-10.941604606027258</c:v>
                </c:pt>
                <c:pt idx="2">
                  <c:v>-11.035118161936143</c:v>
                </c:pt>
                <c:pt idx="3">
                  <c:v>-11.146354571265164</c:v>
                </c:pt>
                <c:pt idx="4">
                  <c:v>-11.348779952971228</c:v>
                </c:pt>
                <c:pt idx="5">
                  <c:v>-11.899216353675939</c:v>
                </c:pt>
                <c:pt idx="6">
                  <c:v>-12.188150901396881</c:v>
                </c:pt>
                <c:pt idx="7">
                  <c:v>-12.710543727159667</c:v>
                </c:pt>
                <c:pt idx="8">
                  <c:v>-12.324175367251769</c:v>
                </c:pt>
                <c:pt idx="9">
                  <c:v>-11.838978908371189</c:v>
                </c:pt>
                <c:pt idx="10">
                  <c:v>-11.630675983536605</c:v>
                </c:pt>
                <c:pt idx="11">
                  <c:v>8.2538941902672107</c:v>
                </c:pt>
                <c:pt idx="12">
                  <c:v>-12.193226752413857</c:v>
                </c:pt>
                <c:pt idx="13">
                  <c:v>-12.247821659442245</c:v>
                </c:pt>
                <c:pt idx="14">
                  <c:v>-12.085387477582984</c:v>
                </c:pt>
                <c:pt idx="15">
                  <c:v>-12.249172002418177</c:v>
                </c:pt>
                <c:pt idx="16">
                  <c:v>-12.204534374617932</c:v>
                </c:pt>
                <c:pt idx="17">
                  <c:v>-12.232007839601312</c:v>
                </c:pt>
                <c:pt idx="18">
                  <c:v>-12.179465532769072</c:v>
                </c:pt>
                <c:pt idx="19">
                  <c:v>-12.191504538375042</c:v>
                </c:pt>
                <c:pt idx="20">
                  <c:v>-12.007839385506529</c:v>
                </c:pt>
                <c:pt idx="21">
                  <c:v>-12.199063912432379</c:v>
                </c:pt>
                <c:pt idx="22">
                  <c:v>-12.440683251544939</c:v>
                </c:pt>
                <c:pt idx="23">
                  <c:v>-12.308806193651165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'27 MAI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'27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'27 MAI 23 '!$Q$9:$Q$32</c:f>
              <c:numCache>
                <c:formatCode>0.00</c:formatCode>
                <c:ptCount val="24"/>
                <c:pt idx="0">
                  <c:v>20.05</c:v>
                </c:pt>
                <c:pt idx="1">
                  <c:v>20.05</c:v>
                </c:pt>
                <c:pt idx="2">
                  <c:v>20.05</c:v>
                </c:pt>
                <c:pt idx="3">
                  <c:v>20.11</c:v>
                </c:pt>
                <c:pt idx="4">
                  <c:v>20.11</c:v>
                </c:pt>
                <c:pt idx="5">
                  <c:v>20.11</c:v>
                </c:pt>
                <c:pt idx="6">
                  <c:v>20.11</c:v>
                </c:pt>
                <c:pt idx="7">
                  <c:v>20.149999999999999</c:v>
                </c:pt>
                <c:pt idx="8">
                  <c:v>20.079999999999998</c:v>
                </c:pt>
                <c:pt idx="9">
                  <c:v>20.079999999999998</c:v>
                </c:pt>
                <c:pt idx="10">
                  <c:v>20.079999999999998</c:v>
                </c:pt>
                <c:pt idx="11">
                  <c:v>7.0000000000000007E-2</c:v>
                </c:pt>
                <c:pt idx="12">
                  <c:v>20.07</c:v>
                </c:pt>
                <c:pt idx="13">
                  <c:v>20.07</c:v>
                </c:pt>
                <c:pt idx="14">
                  <c:v>19.97</c:v>
                </c:pt>
                <c:pt idx="15">
                  <c:v>19.97</c:v>
                </c:pt>
                <c:pt idx="16">
                  <c:v>19.95</c:v>
                </c:pt>
                <c:pt idx="17">
                  <c:v>19.91</c:v>
                </c:pt>
                <c:pt idx="18">
                  <c:v>20.5</c:v>
                </c:pt>
                <c:pt idx="19">
                  <c:v>20.5</c:v>
                </c:pt>
                <c:pt idx="20">
                  <c:v>20.5</c:v>
                </c:pt>
                <c:pt idx="21">
                  <c:v>20.5</c:v>
                </c:pt>
                <c:pt idx="22">
                  <c:v>20.5</c:v>
                </c:pt>
                <c:pt idx="23">
                  <c:v>19.97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'27 MAI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'27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'27 MAI 23 '!$AE$9:$AE$32</c:f>
              <c:numCache>
                <c:formatCode>0.00</c:formatCode>
                <c:ptCount val="24"/>
                <c:pt idx="0">
                  <c:v>105.35</c:v>
                </c:pt>
                <c:pt idx="1">
                  <c:v>106.49</c:v>
                </c:pt>
                <c:pt idx="2">
                  <c:v>106.63</c:v>
                </c:pt>
                <c:pt idx="3">
                  <c:v>106.11</c:v>
                </c:pt>
                <c:pt idx="4">
                  <c:v>106.02</c:v>
                </c:pt>
                <c:pt idx="5">
                  <c:v>105.67</c:v>
                </c:pt>
                <c:pt idx="6">
                  <c:v>90.26</c:v>
                </c:pt>
                <c:pt idx="7">
                  <c:v>89.22</c:v>
                </c:pt>
                <c:pt idx="8">
                  <c:v>90.4</c:v>
                </c:pt>
                <c:pt idx="9">
                  <c:v>89.66</c:v>
                </c:pt>
                <c:pt idx="10">
                  <c:v>89.23</c:v>
                </c:pt>
                <c:pt idx="11">
                  <c:v>89.28</c:v>
                </c:pt>
                <c:pt idx="12">
                  <c:v>89.7</c:v>
                </c:pt>
                <c:pt idx="13">
                  <c:v>89.54</c:v>
                </c:pt>
                <c:pt idx="14">
                  <c:v>89.4</c:v>
                </c:pt>
                <c:pt idx="15">
                  <c:v>89.24</c:v>
                </c:pt>
                <c:pt idx="16">
                  <c:v>89.9</c:v>
                </c:pt>
                <c:pt idx="17">
                  <c:v>92.43</c:v>
                </c:pt>
                <c:pt idx="18">
                  <c:v>89.47</c:v>
                </c:pt>
                <c:pt idx="19">
                  <c:v>89.41</c:v>
                </c:pt>
                <c:pt idx="20">
                  <c:v>94.75</c:v>
                </c:pt>
                <c:pt idx="21">
                  <c:v>87.12</c:v>
                </c:pt>
                <c:pt idx="22">
                  <c:v>87.74</c:v>
                </c:pt>
                <c:pt idx="23">
                  <c:v>88.54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'27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'27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'27 MAI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'27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'27 MAI 23 '!$AK$9:$AK$32</c:f>
              <c:numCache>
                <c:formatCode>0.00</c:formatCode>
                <c:ptCount val="24"/>
                <c:pt idx="0">
                  <c:v>123.7331861433626</c:v>
                </c:pt>
                <c:pt idx="1">
                  <c:v>120.15527427929506</c:v>
                </c:pt>
                <c:pt idx="2">
                  <c:v>116.06711320690957</c:v>
                </c:pt>
                <c:pt idx="3">
                  <c:v>114.47431569018822</c:v>
                </c:pt>
                <c:pt idx="4">
                  <c:v>111.94683281211411</c:v>
                </c:pt>
                <c:pt idx="5">
                  <c:v>107.11195868759738</c:v>
                </c:pt>
                <c:pt idx="6">
                  <c:v>104.92203739483639</c:v>
                </c:pt>
                <c:pt idx="7">
                  <c:v>76.858526211605437</c:v>
                </c:pt>
                <c:pt idx="8">
                  <c:v>83.462926778683979</c:v>
                </c:pt>
                <c:pt idx="9">
                  <c:v>99.241961763313554</c:v>
                </c:pt>
                <c:pt idx="10">
                  <c:v>97.033185142616915</c:v>
                </c:pt>
                <c:pt idx="11">
                  <c:v>98.214854913161219</c:v>
                </c:pt>
                <c:pt idx="12">
                  <c:v>87.832039115622379</c:v>
                </c:pt>
                <c:pt idx="13">
                  <c:v>101.20310031733921</c:v>
                </c:pt>
                <c:pt idx="14">
                  <c:v>106.70674674309579</c:v>
                </c:pt>
                <c:pt idx="15">
                  <c:v>106.39230546075248</c:v>
                </c:pt>
                <c:pt idx="16">
                  <c:v>102.49196084826649</c:v>
                </c:pt>
                <c:pt idx="17">
                  <c:v>100.40407745895162</c:v>
                </c:pt>
                <c:pt idx="18">
                  <c:v>117.03282181230411</c:v>
                </c:pt>
                <c:pt idx="19">
                  <c:v>117.13930051761776</c:v>
                </c:pt>
                <c:pt idx="20">
                  <c:v>112.71779481690744</c:v>
                </c:pt>
                <c:pt idx="21">
                  <c:v>112.8786395978783</c:v>
                </c:pt>
                <c:pt idx="22">
                  <c:v>110.67988532975986</c:v>
                </c:pt>
                <c:pt idx="23">
                  <c:v>116.57967266016261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'27 MAI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'27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'27 MAI 23 '!$AM$9:$AM$32</c:f>
              <c:numCache>
                <c:formatCode>0.00</c:formatCode>
                <c:ptCount val="24"/>
                <c:pt idx="0">
                  <c:v>188.07987877255772</c:v>
                </c:pt>
                <c:pt idx="1">
                  <c:v>180.94633032673221</c:v>
                </c:pt>
                <c:pt idx="2">
                  <c:v>181.78800495502662</c:v>
                </c:pt>
                <c:pt idx="3">
                  <c:v>181.60203888107699</c:v>
                </c:pt>
                <c:pt idx="4">
                  <c:v>177.10194714085716</c:v>
                </c:pt>
                <c:pt idx="5">
                  <c:v>162.82725766607859</c:v>
                </c:pt>
                <c:pt idx="6">
                  <c:v>154.98611350656049</c:v>
                </c:pt>
                <c:pt idx="7">
                  <c:v>166.30201751555424</c:v>
                </c:pt>
                <c:pt idx="8">
                  <c:v>170.68124858856777</c:v>
                </c:pt>
                <c:pt idx="9">
                  <c:v>171.74701714505764</c:v>
                </c:pt>
                <c:pt idx="10">
                  <c:v>181.18749084091971</c:v>
                </c:pt>
                <c:pt idx="11">
                  <c:v>175.6512508965715</c:v>
                </c:pt>
                <c:pt idx="12">
                  <c:v>170.51118763679148</c:v>
                </c:pt>
                <c:pt idx="13">
                  <c:v>155.24472134210305</c:v>
                </c:pt>
                <c:pt idx="14">
                  <c:v>151.90864073448722</c:v>
                </c:pt>
                <c:pt idx="15">
                  <c:v>146.53686654166566</c:v>
                </c:pt>
                <c:pt idx="16">
                  <c:v>151.29257352635142</c:v>
                </c:pt>
                <c:pt idx="17">
                  <c:v>151.0379303806497</c:v>
                </c:pt>
                <c:pt idx="18">
                  <c:v>156.71664372046499</c:v>
                </c:pt>
                <c:pt idx="19">
                  <c:v>156.19220402075732</c:v>
                </c:pt>
                <c:pt idx="20">
                  <c:v>166.99004456859907</c:v>
                </c:pt>
                <c:pt idx="21">
                  <c:v>160.19042431455412</c:v>
                </c:pt>
                <c:pt idx="22">
                  <c:v>154.00079792178511</c:v>
                </c:pt>
                <c:pt idx="23">
                  <c:v>134.27913353348853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'27 MAI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'27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'27 MAI 23 '!$F$9:$F$32</c:f>
              <c:numCache>
                <c:formatCode>General</c:formatCode>
                <c:ptCount val="24"/>
                <c:pt idx="0">
                  <c:v>182.56</c:v>
                </c:pt>
                <c:pt idx="1">
                  <c:v>181.05</c:v>
                </c:pt>
                <c:pt idx="2">
                  <c:v>172.64</c:v>
                </c:pt>
                <c:pt idx="3">
                  <c:v>174.11</c:v>
                </c:pt>
                <c:pt idx="4">
                  <c:v>168.65</c:v>
                </c:pt>
                <c:pt idx="5">
                  <c:v>148.72</c:v>
                </c:pt>
                <c:pt idx="6">
                  <c:v>127.74</c:v>
                </c:pt>
                <c:pt idx="7">
                  <c:v>93.91</c:v>
                </c:pt>
                <c:pt idx="8">
                  <c:v>96.69</c:v>
                </c:pt>
                <c:pt idx="9">
                  <c:v>78</c:v>
                </c:pt>
                <c:pt idx="10">
                  <c:v>71.56</c:v>
                </c:pt>
                <c:pt idx="11">
                  <c:v>80.91</c:v>
                </c:pt>
                <c:pt idx="12">
                  <c:v>115.55</c:v>
                </c:pt>
                <c:pt idx="13">
                  <c:v>92.43</c:v>
                </c:pt>
                <c:pt idx="14">
                  <c:v>127.6</c:v>
                </c:pt>
                <c:pt idx="15">
                  <c:v>133.16</c:v>
                </c:pt>
                <c:pt idx="16">
                  <c:v>143.96</c:v>
                </c:pt>
                <c:pt idx="17">
                  <c:v>159.13999999999999</c:v>
                </c:pt>
                <c:pt idx="18">
                  <c:v>192.42</c:v>
                </c:pt>
                <c:pt idx="19">
                  <c:v>191.07</c:v>
                </c:pt>
                <c:pt idx="20">
                  <c:v>193.99</c:v>
                </c:pt>
                <c:pt idx="21">
                  <c:v>184.12</c:v>
                </c:pt>
                <c:pt idx="22">
                  <c:v>180.5</c:v>
                </c:pt>
                <c:pt idx="23">
                  <c:v>166.26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'27 MAI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'27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'27 MAI 23 '!$G$9:$G$32</c:f>
              <c:numCache>
                <c:formatCode>0.00</c:formatCode>
                <c:ptCount val="24"/>
                <c:pt idx="0">
                  <c:v>101.57920824047774</c:v>
                </c:pt>
                <c:pt idx="1">
                  <c:v>100.98258517108533</c:v>
                </c:pt>
                <c:pt idx="2">
                  <c:v>96.586008938429245</c:v>
                </c:pt>
                <c:pt idx="3">
                  <c:v>96.634711620848663</c:v>
                </c:pt>
                <c:pt idx="4">
                  <c:v>91.53776699331496</c:v>
                </c:pt>
                <c:pt idx="5">
                  <c:v>84.273506461772186</c:v>
                </c:pt>
                <c:pt idx="6">
                  <c:v>76.126790383030411</c:v>
                </c:pt>
                <c:pt idx="7">
                  <c:v>46.110989414045108</c:v>
                </c:pt>
                <c:pt idx="8">
                  <c:v>59.751387550493448</c:v>
                </c:pt>
                <c:pt idx="9">
                  <c:v>57.159670329065541</c:v>
                </c:pt>
                <c:pt idx="10">
                  <c:v>57.827895218118869</c:v>
                </c:pt>
                <c:pt idx="11">
                  <c:v>62.008657875317752</c:v>
                </c:pt>
                <c:pt idx="12">
                  <c:v>70.848894752019532</c:v>
                </c:pt>
                <c:pt idx="13">
                  <c:v>63.159218302944609</c:v>
                </c:pt>
                <c:pt idx="14">
                  <c:v>77.967186690463834</c:v>
                </c:pt>
                <c:pt idx="15">
                  <c:v>82.472775240211121</c:v>
                </c:pt>
                <c:pt idx="16">
                  <c:v>84.787151439101535</c:v>
                </c:pt>
                <c:pt idx="17">
                  <c:v>92.888638174010211</c:v>
                </c:pt>
                <c:pt idx="18">
                  <c:v>115.32999944232186</c:v>
                </c:pt>
                <c:pt idx="19">
                  <c:v>108.97510795933998</c:v>
                </c:pt>
                <c:pt idx="20">
                  <c:v>109.97605329301318</c:v>
                </c:pt>
                <c:pt idx="21">
                  <c:v>102.68533409599375</c:v>
                </c:pt>
                <c:pt idx="22">
                  <c:v>104.57753821377503</c:v>
                </c:pt>
                <c:pt idx="23">
                  <c:v>93.305349231210755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'27 MAI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'27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'27 MAI 23 '!$H$9:$H$32</c:f>
              <c:numCache>
                <c:formatCode>0.00</c:formatCode>
                <c:ptCount val="24"/>
                <c:pt idx="0">
                  <c:v>73.91336539803477</c:v>
                </c:pt>
                <c:pt idx="1">
                  <c:v>73.057367663041276</c:v>
                </c:pt>
                <c:pt idx="2">
                  <c:v>69.363519158012082</c:v>
                </c:pt>
                <c:pt idx="3">
                  <c:v>70.728957336735718</c:v>
                </c:pt>
                <c:pt idx="4">
                  <c:v>70.573378690005086</c:v>
                </c:pt>
                <c:pt idx="5">
                  <c:v>58.646345616519191</c:v>
                </c:pt>
                <c:pt idx="6">
                  <c:v>46.519084903596713</c:v>
                </c:pt>
                <c:pt idx="7">
                  <c:v>43.780248563901615</c:v>
                </c:pt>
                <c:pt idx="8">
                  <c:v>32.460828613282892</c:v>
                </c:pt>
                <c:pt idx="9">
                  <c:v>16.914663423241475</c:v>
                </c:pt>
                <c:pt idx="10">
                  <c:v>10.027587612296067</c:v>
                </c:pt>
                <c:pt idx="11">
                  <c:v>14.63217052421572</c:v>
                </c:pt>
                <c:pt idx="12">
                  <c:v>39.142252079218004</c:v>
                </c:pt>
                <c:pt idx="13">
                  <c:v>24.833656406665938</c:v>
                </c:pt>
                <c:pt idx="14">
                  <c:v>44.13627870888368</c:v>
                </c:pt>
                <c:pt idx="15">
                  <c:v>45.070232897519702</c:v>
                </c:pt>
                <c:pt idx="16">
                  <c:v>53.346101190378874</c:v>
                </c:pt>
                <c:pt idx="17">
                  <c:v>60.073881269408524</c:v>
                </c:pt>
                <c:pt idx="18">
                  <c:v>69.647899138086359</c:v>
                </c:pt>
                <c:pt idx="19">
                  <c:v>74.704089974596982</c:v>
                </c:pt>
                <c:pt idx="20">
                  <c:v>76.512186027892653</c:v>
                </c:pt>
                <c:pt idx="21">
                  <c:v>74.307960359673444</c:v>
                </c:pt>
                <c:pt idx="22">
                  <c:v>68.933314324017005</c:v>
                </c:pt>
                <c:pt idx="23">
                  <c:v>66.50661495114322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'27 MAI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'27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'27 MAI 23 '!$I$9:$I$32</c:f>
              <c:numCache>
                <c:formatCode>0.00</c:formatCode>
                <c:ptCount val="24"/>
                <c:pt idx="0">
                  <c:v>7.0674263614874961</c:v>
                </c:pt>
                <c:pt idx="1">
                  <c:v>7.0100471658734067</c:v>
                </c:pt>
                <c:pt idx="2">
                  <c:v>6.6904719035586639</c:v>
                </c:pt>
                <c:pt idx="3">
                  <c:v>6.746331042415652</c:v>
                </c:pt>
                <c:pt idx="4">
                  <c:v>6.5388543166799638</c:v>
                </c:pt>
                <c:pt idx="5">
                  <c:v>5.8001479217086045</c:v>
                </c:pt>
                <c:pt idx="6">
                  <c:v>5.0941247133728824</c:v>
                </c:pt>
                <c:pt idx="7">
                  <c:v>4.0187620220532709</c:v>
                </c:pt>
                <c:pt idx="8">
                  <c:v>4.4777838362236695</c:v>
                </c:pt>
                <c:pt idx="9">
                  <c:v>3.925666247692992</c:v>
                </c:pt>
                <c:pt idx="10">
                  <c:v>3.7045171695850785</c:v>
                </c:pt>
                <c:pt idx="11">
                  <c:v>4.2691716004665254</c:v>
                </c:pt>
                <c:pt idx="12">
                  <c:v>5.5588531687624867</c:v>
                </c:pt>
                <c:pt idx="13">
                  <c:v>4.4371252903894645</c:v>
                </c:pt>
                <c:pt idx="14">
                  <c:v>5.4965346006524998</c:v>
                </c:pt>
                <c:pt idx="15">
                  <c:v>5.6169918622691783</c:v>
                </c:pt>
                <c:pt idx="16">
                  <c:v>5.8267473705196027</c:v>
                </c:pt>
                <c:pt idx="17">
                  <c:v>6.1774805565812629</c:v>
                </c:pt>
                <c:pt idx="18">
                  <c:v>7.4421014195917552</c:v>
                </c:pt>
                <c:pt idx="19">
                  <c:v>7.3908020660630358</c:v>
                </c:pt>
                <c:pt idx="20">
                  <c:v>7.5017606790941658</c:v>
                </c:pt>
                <c:pt idx="21">
                  <c:v>7.1267055443328262</c:v>
                </c:pt>
                <c:pt idx="22">
                  <c:v>6.9891474622079715</c:v>
                </c:pt>
                <c:pt idx="23">
                  <c:v>6.4480358176460344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'27 MAI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'27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'27 MAI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0.1</c:v>
                </c:pt>
                <c:pt idx="7">
                  <c:v>0.1</c:v>
                </c:pt>
                <c:pt idx="8">
                  <c:v>1.1000000000000001</c:v>
                </c:pt>
                <c:pt idx="9">
                  <c:v>2</c:v>
                </c:pt>
                <c:pt idx="10">
                  <c:v>3.2</c:v>
                </c:pt>
                <c:pt idx="11">
                  <c:v>4.7</c:v>
                </c:pt>
                <c:pt idx="12">
                  <c:v>5.5</c:v>
                </c:pt>
                <c:pt idx="13">
                  <c:v>7.3</c:v>
                </c:pt>
                <c:pt idx="14">
                  <c:v>2.6</c:v>
                </c:pt>
                <c:pt idx="15">
                  <c:v>2.2000000000000002</c:v>
                </c:pt>
                <c:pt idx="16">
                  <c:v>0.1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'27 MAI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'27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'27 MAI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'27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'27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'27 MAI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'27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'27 MAI 23 '!$AJ$9:$AJ$32</c:f>
              <c:numCache>
                <c:formatCode>0.00</c:formatCode>
                <c:ptCount val="24"/>
                <c:pt idx="0">
                  <c:v>101.57920824047774</c:v>
                </c:pt>
                <c:pt idx="1">
                  <c:v>100.98258517108533</c:v>
                </c:pt>
                <c:pt idx="2">
                  <c:v>96.586008938429245</c:v>
                </c:pt>
                <c:pt idx="3">
                  <c:v>96.634711620848663</c:v>
                </c:pt>
                <c:pt idx="4">
                  <c:v>91.53776699331496</c:v>
                </c:pt>
                <c:pt idx="5">
                  <c:v>84.473506461772189</c:v>
                </c:pt>
                <c:pt idx="6">
                  <c:v>76.226790383030405</c:v>
                </c:pt>
                <c:pt idx="7">
                  <c:v>46.210989414045109</c:v>
                </c:pt>
                <c:pt idx="8">
                  <c:v>60.851387550493449</c:v>
                </c:pt>
                <c:pt idx="9">
                  <c:v>59.159670329065541</c:v>
                </c:pt>
                <c:pt idx="10">
                  <c:v>61.027895218118871</c:v>
                </c:pt>
                <c:pt idx="11">
                  <c:v>66.708657875317755</c:v>
                </c:pt>
                <c:pt idx="12">
                  <c:v>76.348894752019532</c:v>
                </c:pt>
                <c:pt idx="13">
                  <c:v>70.459218302944606</c:v>
                </c:pt>
                <c:pt idx="14">
                  <c:v>80.567186690463828</c:v>
                </c:pt>
                <c:pt idx="15">
                  <c:v>84.672775240211124</c:v>
                </c:pt>
                <c:pt idx="16">
                  <c:v>84.88715143910153</c:v>
                </c:pt>
                <c:pt idx="17">
                  <c:v>92.888638174010211</c:v>
                </c:pt>
                <c:pt idx="18">
                  <c:v>115.32999944232186</c:v>
                </c:pt>
                <c:pt idx="19">
                  <c:v>108.97510795933998</c:v>
                </c:pt>
                <c:pt idx="20">
                  <c:v>109.97605329301318</c:v>
                </c:pt>
                <c:pt idx="21">
                  <c:v>102.68533409599375</c:v>
                </c:pt>
                <c:pt idx="22">
                  <c:v>104.57753821377503</c:v>
                </c:pt>
                <c:pt idx="23">
                  <c:v>93.305349231210755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'27 MAI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'27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'27 MAI 23 '!$AL$9:$AL$32</c:f>
              <c:numCache>
                <c:formatCode>0.00</c:formatCode>
                <c:ptCount val="24"/>
                <c:pt idx="0">
                  <c:v>73.91336539803477</c:v>
                </c:pt>
                <c:pt idx="1">
                  <c:v>73.057367663041276</c:v>
                </c:pt>
                <c:pt idx="2">
                  <c:v>69.363519158012082</c:v>
                </c:pt>
                <c:pt idx="3">
                  <c:v>70.728957336735718</c:v>
                </c:pt>
                <c:pt idx="4">
                  <c:v>70.573378690005086</c:v>
                </c:pt>
                <c:pt idx="5">
                  <c:v>58.936345616519191</c:v>
                </c:pt>
                <c:pt idx="6">
                  <c:v>49.309084903596712</c:v>
                </c:pt>
                <c:pt idx="7">
                  <c:v>52.100248563901616</c:v>
                </c:pt>
                <c:pt idx="8">
                  <c:v>49.08082861328289</c:v>
                </c:pt>
                <c:pt idx="9">
                  <c:v>36.794663423241474</c:v>
                </c:pt>
                <c:pt idx="10">
                  <c:v>29.327587612296064</c:v>
                </c:pt>
                <c:pt idx="11">
                  <c:v>37.942170524215719</c:v>
                </c:pt>
                <c:pt idx="12">
                  <c:v>60.952252079218006</c:v>
                </c:pt>
                <c:pt idx="13">
                  <c:v>38.443656406665937</c:v>
                </c:pt>
                <c:pt idx="14">
                  <c:v>55.156278708883683</c:v>
                </c:pt>
                <c:pt idx="15">
                  <c:v>54.100232897519703</c:v>
                </c:pt>
                <c:pt idx="16">
                  <c:v>59.196101190378876</c:v>
                </c:pt>
                <c:pt idx="17">
                  <c:v>60.073881269408524</c:v>
                </c:pt>
                <c:pt idx="18">
                  <c:v>69.647899138086359</c:v>
                </c:pt>
                <c:pt idx="19">
                  <c:v>74.704089974596982</c:v>
                </c:pt>
                <c:pt idx="20">
                  <c:v>76.512186027892653</c:v>
                </c:pt>
                <c:pt idx="21">
                  <c:v>74.307960359673444</c:v>
                </c:pt>
                <c:pt idx="22">
                  <c:v>68.933314324017005</c:v>
                </c:pt>
                <c:pt idx="23">
                  <c:v>66.50661495114322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403413</xdr:colOff>
      <xdr:row>40</xdr:row>
      <xdr:rowOff>11747</xdr:rowOff>
    </xdr:from>
    <xdr:to>
      <xdr:col>27</xdr:col>
      <xdr:colOff>156883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Brouillon%20rap%20Journalier\05%20Brouillon%20rap%20Journalier%20de%20MAI%202023.xlsm" TargetMode="External"/><Relationship Id="rId1" Type="http://schemas.openxmlformats.org/officeDocument/2006/relationships/externalLinkPath" Target="/RELEVES_DISPATCHING/RELEVE_2023/RELEVES%20DES%20BILANS%20JOURNALIERS/Brouillon%20rap%20Journalier/05%20Brouillon%20rap%20Journalier%20de%20MAI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calcul des pertes et charges"/>
      <sheetName val="conso Aux"/>
    </sheetNames>
    <sheetDataSet>
      <sheetData sheetId="0">
        <row r="78"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1 MAI 2023"/>
      <sheetName val="02 MAI 2023"/>
      <sheetName val="03 MAI 2023"/>
      <sheetName val="04  MAI 2023"/>
      <sheetName val="05  MAI 2023"/>
      <sheetName val="06 MAI 2023 "/>
      <sheetName val="07 MAI 2023"/>
      <sheetName val="08 MAI 2023"/>
      <sheetName val="09   MAI 2023"/>
      <sheetName val="10   MAI 2023"/>
      <sheetName val="11 MAI 2023"/>
      <sheetName val="12  MAI 2023"/>
      <sheetName val="13   MAI 2023"/>
      <sheetName val="14 MAI 2023"/>
      <sheetName val="15 MAI 2023"/>
      <sheetName val="16 MAI 2023"/>
      <sheetName val="17 MAI 2023"/>
      <sheetName val="18  MAI 2023 "/>
      <sheetName val="19  MAI 2023"/>
      <sheetName val="20 MAI 2023"/>
      <sheetName val="21 MAI 2023"/>
      <sheetName val="22  MAI 2023"/>
      <sheetName val="23 MAI 2023"/>
      <sheetName val="24  MAI 2023"/>
      <sheetName val="25 MAI 2022"/>
      <sheetName val="26  MAI 2023"/>
      <sheetName val="27 MAI 2023 "/>
      <sheetName val="28  MAI 2023"/>
      <sheetName val="29  MAI 2023 "/>
      <sheetName val="30  MAI 2023  "/>
      <sheetName val="31  MAI 2023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4">
          <cell r="C4">
            <v>503.79000000000008</v>
          </cell>
          <cell r="E4">
            <v>146.041666666678</v>
          </cell>
        </row>
        <row r="9">
          <cell r="C9">
            <v>261.9932441705925</v>
          </cell>
          <cell r="E9">
            <v>146.041666666678</v>
          </cell>
        </row>
        <row r="10">
          <cell r="C10">
            <v>232.36282125462597</v>
          </cell>
          <cell r="E10">
            <v>146.791666666678</v>
          </cell>
        </row>
        <row r="14">
          <cell r="K14">
            <v>2207.5</v>
          </cell>
        </row>
        <row r="15">
          <cell r="L15">
            <v>146.125000000011</v>
          </cell>
        </row>
        <row r="30">
          <cell r="H30">
            <v>146.500000000011</v>
          </cell>
        </row>
      </sheetData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22" zoomScale="85" zoomScaleNormal="85" zoomScaleSheetLayoutView="85" workbookViewId="0">
      <selection activeCell="H46" sqref="H46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8.425781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7109375" customWidth="1"/>
    <col min="36" max="36" width="6.7109375" customWidth="1"/>
    <col min="37" max="37" width="8.85546875" customWidth="1"/>
    <col min="38" max="38" width="8.42578125" customWidth="1"/>
    <col min="39" max="39" width="8.1406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2" t="s">
        <v>102</v>
      </c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</row>
    <row r="2" spans="1:54" ht="20.25" x14ac:dyDescent="0.25">
      <c r="A2" s="143">
        <v>45073</v>
      </c>
      <c r="B2" s="143"/>
      <c r="C2" s="143"/>
      <c r="D2" s="143"/>
      <c r="E2" s="143"/>
      <c r="F2" s="143"/>
      <c r="G2" s="143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4" t="s">
        <v>0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73" t="s">
        <v>90</v>
      </c>
      <c r="AG4" s="174"/>
      <c r="AH4" s="174"/>
      <c r="AI4" s="174"/>
      <c r="AJ4" s="149" t="s">
        <v>103</v>
      </c>
      <c r="AK4" s="150"/>
      <c r="AL4" s="149" t="s">
        <v>104</v>
      </c>
      <c r="AM4" s="150"/>
      <c r="AN4" s="136" t="s">
        <v>68</v>
      </c>
      <c r="AO4" s="137"/>
      <c r="AP4" s="137"/>
      <c r="AQ4" s="137"/>
      <c r="AR4" s="137"/>
      <c r="AS4" s="138"/>
    </row>
    <row r="5" spans="1:54" ht="15.75" customHeight="1" thickBot="1" x14ac:dyDescent="0.3">
      <c r="B5" s="146"/>
      <c r="C5" s="147"/>
      <c r="D5" s="147"/>
      <c r="E5" s="147"/>
      <c r="F5" s="147"/>
      <c r="G5" s="147"/>
      <c r="H5" s="147"/>
      <c r="I5" s="147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75"/>
      <c r="AG5" s="176"/>
      <c r="AH5" s="176"/>
      <c r="AI5" s="176"/>
      <c r="AJ5" s="151"/>
      <c r="AK5" s="152"/>
      <c r="AL5" s="151"/>
      <c r="AM5" s="152"/>
      <c r="AN5" s="139"/>
      <c r="AO5" s="140"/>
      <c r="AP5" s="140"/>
      <c r="AQ5" s="140"/>
      <c r="AR5" s="140"/>
      <c r="AS5" s="141"/>
    </row>
    <row r="6" spans="1:54" ht="18.75" customHeight="1" thickBot="1" x14ac:dyDescent="0.3">
      <c r="B6" s="164" t="s">
        <v>1</v>
      </c>
      <c r="C6" s="165"/>
      <c r="D6" s="165"/>
      <c r="E6" s="165"/>
      <c r="F6" s="165"/>
      <c r="G6" s="165"/>
      <c r="H6" s="165"/>
      <c r="I6" s="166"/>
      <c r="J6" s="164" t="s">
        <v>73</v>
      </c>
      <c r="K6" s="167"/>
      <c r="L6" s="165"/>
      <c r="M6" s="165"/>
      <c r="N6" s="165"/>
      <c r="O6" s="165"/>
      <c r="P6" s="166"/>
      <c r="Q6" s="168"/>
      <c r="R6" s="158" t="s">
        <v>91</v>
      </c>
      <c r="S6" s="159"/>
      <c r="T6" s="159"/>
      <c r="U6" s="159"/>
      <c r="V6" s="159"/>
      <c r="W6" s="159"/>
      <c r="X6" s="159"/>
      <c r="Y6" s="159"/>
      <c r="Z6" s="158" t="s">
        <v>92</v>
      </c>
      <c r="AA6" s="159"/>
      <c r="AB6" s="159"/>
      <c r="AC6" s="159"/>
      <c r="AD6" s="159"/>
      <c r="AE6" s="159"/>
      <c r="AF6" s="160" t="s">
        <v>14</v>
      </c>
      <c r="AG6" s="161"/>
      <c r="AH6" s="169" t="s">
        <v>11</v>
      </c>
      <c r="AI6" s="170"/>
      <c r="AJ6" s="151"/>
      <c r="AK6" s="152"/>
      <c r="AL6" s="151"/>
      <c r="AM6" s="152"/>
      <c r="AN6" s="139"/>
      <c r="AO6" s="140"/>
      <c r="AP6" s="140"/>
      <c r="AQ6" s="140"/>
      <c r="AR6" s="140"/>
      <c r="AS6" s="141"/>
    </row>
    <row r="7" spans="1:54" ht="36.75" customHeight="1" thickBot="1" x14ac:dyDescent="0.3">
      <c r="B7" s="205" t="s">
        <v>12</v>
      </c>
      <c r="C7" s="206"/>
      <c r="D7" s="206"/>
      <c r="E7" s="207"/>
      <c r="F7" s="206" t="s">
        <v>13</v>
      </c>
      <c r="G7" s="206"/>
      <c r="H7" s="206"/>
      <c r="I7" s="208"/>
      <c r="J7" s="180" t="s">
        <v>7</v>
      </c>
      <c r="K7" s="156"/>
      <c r="L7" s="155" t="s">
        <v>8</v>
      </c>
      <c r="M7" s="156"/>
      <c r="N7" s="155" t="s">
        <v>9</v>
      </c>
      <c r="O7" s="156"/>
      <c r="P7" s="155" t="s">
        <v>10</v>
      </c>
      <c r="Q7" s="157"/>
      <c r="R7" s="180" t="s">
        <v>4</v>
      </c>
      <c r="S7" s="181"/>
      <c r="T7" s="181"/>
      <c r="U7" s="181"/>
      <c r="V7" s="181"/>
      <c r="W7" s="181"/>
      <c r="X7" s="155" t="s">
        <v>89</v>
      </c>
      <c r="Y7" s="157"/>
      <c r="Z7" s="180" t="s">
        <v>3</v>
      </c>
      <c r="AA7" s="181"/>
      <c r="AB7" s="181"/>
      <c r="AC7" s="156"/>
      <c r="AD7" s="209" t="s">
        <v>89</v>
      </c>
      <c r="AE7" s="209"/>
      <c r="AF7" s="162"/>
      <c r="AG7" s="163"/>
      <c r="AH7" s="171"/>
      <c r="AI7" s="172"/>
      <c r="AJ7" s="153"/>
      <c r="AK7" s="154"/>
      <c r="AL7" s="153"/>
      <c r="AM7" s="154"/>
      <c r="AN7" s="139"/>
      <c r="AO7" s="140"/>
      <c r="AP7" s="140"/>
      <c r="AQ7" s="140"/>
      <c r="AR7" s="140"/>
      <c r="AS7" s="141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78</v>
      </c>
      <c r="S8" s="87" t="s">
        <v>79</v>
      </c>
      <c r="T8" s="87" t="s">
        <v>82</v>
      </c>
      <c r="U8" s="87" t="s">
        <v>83</v>
      </c>
      <c r="V8" s="87" t="s">
        <v>84</v>
      </c>
      <c r="W8" s="87" t="s">
        <v>85</v>
      </c>
      <c r="X8" s="13" t="s">
        <v>40</v>
      </c>
      <c r="Y8" s="14" t="s">
        <v>88</v>
      </c>
      <c r="Z8" s="86" t="s">
        <v>80</v>
      </c>
      <c r="AA8" s="87" t="s">
        <v>81</v>
      </c>
      <c r="AB8" s="87" t="s">
        <v>86</v>
      </c>
      <c r="AC8" s="88" t="s">
        <v>87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65.86</v>
      </c>
      <c r="C9" s="51">
        <f t="shared" ref="C9:C32" si="0">AK9-AE9</f>
        <v>18.383186143362607</v>
      </c>
      <c r="D9" s="52">
        <f t="shared" ref="D9:D32" si="1">AM9-Y9</f>
        <v>58.109878772557721</v>
      </c>
      <c r="E9" s="59">
        <f t="shared" ref="E9:E32" si="2">(AG9+AI9)-Q9</f>
        <v>-10.633064915920304</v>
      </c>
      <c r="F9" s="76">
        <v>182.56</v>
      </c>
      <c r="G9" s="52">
        <f t="shared" ref="G9:G32" si="3">AJ9-AD9</f>
        <v>101.57920824047774</v>
      </c>
      <c r="H9" s="52">
        <f t="shared" ref="H9:H32" si="4">AL9-X9</f>
        <v>73.91336539803477</v>
      </c>
      <c r="I9" s="53">
        <f t="shared" ref="I9:I32" si="5">(AH9+AF9)-P9</f>
        <v>7.0674263614874961</v>
      </c>
      <c r="J9" s="58">
        <v>0</v>
      </c>
      <c r="K9" s="84">
        <v>20.05</v>
      </c>
      <c r="L9" s="67">
        <v>0</v>
      </c>
      <c r="M9" s="67">
        <v>0</v>
      </c>
      <c r="N9" s="67">
        <v>0</v>
      </c>
      <c r="O9" s="67">
        <f>'[1]Exploitation '!P78</f>
        <v>0</v>
      </c>
      <c r="P9" s="72">
        <f>J9+L9+N9</f>
        <v>0</v>
      </c>
      <c r="Q9" s="82">
        <f>K9+M9+O9</f>
        <v>20.05</v>
      </c>
      <c r="R9" s="91">
        <v>0</v>
      </c>
      <c r="S9" s="84">
        <v>0</v>
      </c>
      <c r="T9" s="84">
        <v>0</v>
      </c>
      <c r="U9" s="84">
        <v>83.12</v>
      </c>
      <c r="V9" s="68">
        <v>0</v>
      </c>
      <c r="W9" s="90">
        <v>46.85</v>
      </c>
      <c r="X9" s="94">
        <f>R9+T9+V9</f>
        <v>0</v>
      </c>
      <c r="Y9" s="95">
        <f>S9+U9+W9</f>
        <v>129.97</v>
      </c>
      <c r="Z9" s="91">
        <v>0</v>
      </c>
      <c r="AA9" s="84">
        <v>0</v>
      </c>
      <c r="AB9" s="84">
        <v>0</v>
      </c>
      <c r="AC9" s="84">
        <v>105.35</v>
      </c>
      <c r="AD9" s="96">
        <f>Z9+AB9</f>
        <v>0</v>
      </c>
      <c r="AE9" s="52">
        <f>AA9+AC9</f>
        <v>105.35</v>
      </c>
      <c r="AF9" s="116">
        <v>0.13518709677419349</v>
      </c>
      <c r="AG9" s="117">
        <v>0.43407836021505375</v>
      </c>
      <c r="AH9" s="54">
        <f t="shared" ref="AH9:AH32" si="6">(F9+P9+X9+AD9)-(AJ9+AL9+AF9)</f>
        <v>6.9322392647133029</v>
      </c>
      <c r="AI9" s="63">
        <f t="shared" ref="AI9:AI32" si="7">(B9+Q9+Y9+AE9)-(AM9+AK9+AG9)</f>
        <v>8.9828567238646428</v>
      </c>
      <c r="AJ9" s="64">
        <v>101.57920824047774</v>
      </c>
      <c r="AK9" s="61">
        <v>123.7331861433626</v>
      </c>
      <c r="AL9" s="66">
        <v>73.91336539803477</v>
      </c>
      <c r="AM9" s="61">
        <v>188.07987877255772</v>
      </c>
      <c r="AS9" s="121"/>
      <c r="BA9" s="42"/>
      <c r="BB9" s="42"/>
    </row>
    <row r="10" spans="1:54" ht="15.75" x14ac:dyDescent="0.25">
      <c r="A10" s="25">
        <v>2</v>
      </c>
      <c r="B10" s="69">
        <v>60.47</v>
      </c>
      <c r="C10" s="51">
        <f t="shared" si="0"/>
        <v>13.665274279295062</v>
      </c>
      <c r="D10" s="52">
        <f t="shared" si="1"/>
        <v>57.74633032673222</v>
      </c>
      <c r="E10" s="59">
        <f t="shared" si="2"/>
        <v>-10.941604606027258</v>
      </c>
      <c r="F10" s="68">
        <v>181.05</v>
      </c>
      <c r="G10" s="52">
        <f t="shared" si="3"/>
        <v>100.98258517108533</v>
      </c>
      <c r="H10" s="52">
        <f t="shared" si="4"/>
        <v>73.057367663041276</v>
      </c>
      <c r="I10" s="53">
        <f t="shared" si="5"/>
        <v>7.0100471658734067</v>
      </c>
      <c r="J10" s="58">
        <v>0</v>
      </c>
      <c r="K10" s="81">
        <v>20.05</v>
      </c>
      <c r="L10" s="67">
        <v>0</v>
      </c>
      <c r="M10" s="67">
        <v>0</v>
      </c>
      <c r="N10" s="67">
        <v>0</v>
      </c>
      <c r="O10" s="67">
        <f>'[1]Exploitation '!P79</f>
        <v>0</v>
      </c>
      <c r="P10" s="72">
        <f t="shared" ref="P10:P32" si="8">J10+L10+N10</f>
        <v>0</v>
      </c>
      <c r="Q10" s="82">
        <f t="shared" ref="Q10:Q32" si="9">K10+M10+O10</f>
        <v>20.05</v>
      </c>
      <c r="R10" s="91">
        <v>0</v>
      </c>
      <c r="S10" s="84">
        <v>0</v>
      </c>
      <c r="T10" s="84">
        <v>0</v>
      </c>
      <c r="U10" s="84">
        <v>76.709999999999994</v>
      </c>
      <c r="V10" s="84">
        <v>0</v>
      </c>
      <c r="W10" s="84">
        <v>46.49</v>
      </c>
      <c r="X10" s="94">
        <f t="shared" ref="X10:X32" si="10">R10+T10+V10</f>
        <v>0</v>
      </c>
      <c r="Y10" s="95">
        <f t="shared" ref="Y10:Y32" si="11">S10+U10+W10</f>
        <v>123.19999999999999</v>
      </c>
      <c r="Z10" s="91">
        <v>0</v>
      </c>
      <c r="AA10" s="84">
        <v>0</v>
      </c>
      <c r="AB10" s="84">
        <v>0</v>
      </c>
      <c r="AC10" s="84">
        <v>106.49</v>
      </c>
      <c r="AD10" s="96">
        <f t="shared" ref="AD10:AD32" si="12">Z10+AB10</f>
        <v>0</v>
      </c>
      <c r="AE10" s="52">
        <f t="shared" ref="AE10:AE32" si="13">AA10+AC10</f>
        <v>106.49</v>
      </c>
      <c r="AF10" s="118">
        <v>0.13518709677419349</v>
      </c>
      <c r="AG10" s="117">
        <v>0.43407836021505375</v>
      </c>
      <c r="AH10" s="54">
        <f t="shared" si="6"/>
        <v>6.8748600690992134</v>
      </c>
      <c r="AI10" s="63">
        <f t="shared" si="7"/>
        <v>8.6743170337576885</v>
      </c>
      <c r="AJ10" s="64">
        <v>100.98258517108533</v>
      </c>
      <c r="AK10" s="61">
        <v>120.15527427929506</v>
      </c>
      <c r="AL10" s="66">
        <v>73.057367663041276</v>
      </c>
      <c r="AM10" s="61">
        <v>180.94633032673221</v>
      </c>
      <c r="AS10" s="121"/>
      <c r="BA10" s="42"/>
      <c r="BB10" s="42"/>
    </row>
    <row r="11" spans="1:54" ht="15" customHeight="1" x14ac:dyDescent="0.25">
      <c r="A11" s="25">
        <v>3</v>
      </c>
      <c r="B11" s="69">
        <v>51.61</v>
      </c>
      <c r="C11" s="51">
        <f t="shared" si="0"/>
        <v>9.4371132069095722</v>
      </c>
      <c r="D11" s="52">
        <f t="shared" si="1"/>
        <v>53.208004955026638</v>
      </c>
      <c r="E11" s="59">
        <f t="shared" si="2"/>
        <v>-11.035118161936143</v>
      </c>
      <c r="F11" s="68">
        <v>172.64</v>
      </c>
      <c r="G11" s="52">
        <f t="shared" si="3"/>
        <v>96.586008938429245</v>
      </c>
      <c r="H11" s="52">
        <f t="shared" si="4"/>
        <v>69.363519158012082</v>
      </c>
      <c r="I11" s="53">
        <f t="shared" si="5"/>
        <v>6.6904719035586639</v>
      </c>
      <c r="J11" s="58">
        <v>0</v>
      </c>
      <c r="K11" s="81">
        <v>20.05</v>
      </c>
      <c r="L11" s="67">
        <v>0</v>
      </c>
      <c r="M11" s="67">
        <v>0</v>
      </c>
      <c r="N11" s="67">
        <v>0</v>
      </c>
      <c r="O11" s="67">
        <f>'[1]Exploitation '!P80</f>
        <v>0</v>
      </c>
      <c r="P11" s="72">
        <f t="shared" si="8"/>
        <v>0</v>
      </c>
      <c r="Q11" s="82">
        <f t="shared" si="9"/>
        <v>20.05</v>
      </c>
      <c r="R11" s="91">
        <v>0</v>
      </c>
      <c r="S11" s="84">
        <v>0</v>
      </c>
      <c r="T11" s="84">
        <v>0</v>
      </c>
      <c r="U11" s="84">
        <v>82.33</v>
      </c>
      <c r="V11" s="84">
        <v>0</v>
      </c>
      <c r="W11" s="84">
        <v>46.25</v>
      </c>
      <c r="X11" s="94">
        <f t="shared" si="10"/>
        <v>0</v>
      </c>
      <c r="Y11" s="95">
        <f t="shared" si="11"/>
        <v>128.57999999999998</v>
      </c>
      <c r="Z11" s="91">
        <v>0</v>
      </c>
      <c r="AA11" s="84">
        <v>0</v>
      </c>
      <c r="AB11" s="84">
        <v>0</v>
      </c>
      <c r="AC11" s="84">
        <v>106.63</v>
      </c>
      <c r="AD11" s="96">
        <f t="shared" si="12"/>
        <v>0</v>
      </c>
      <c r="AE11" s="52">
        <f t="shared" si="13"/>
        <v>106.63</v>
      </c>
      <c r="AF11" s="118">
        <v>0.13518709677419349</v>
      </c>
      <c r="AG11" s="117">
        <v>0.43407836021505375</v>
      </c>
      <c r="AH11" s="54">
        <f t="shared" si="6"/>
        <v>6.5552848067844707</v>
      </c>
      <c r="AI11" s="63">
        <f t="shared" si="7"/>
        <v>8.5808034778488036</v>
      </c>
      <c r="AJ11" s="64">
        <v>96.586008938429245</v>
      </c>
      <c r="AK11" s="61">
        <v>116.06711320690957</v>
      </c>
      <c r="AL11" s="66">
        <v>69.363519158012082</v>
      </c>
      <c r="AM11" s="61">
        <v>181.78800495502662</v>
      </c>
      <c r="AS11" s="121"/>
      <c r="BA11" s="42"/>
      <c r="BB11" s="42"/>
    </row>
    <row r="12" spans="1:54" ht="15" customHeight="1" x14ac:dyDescent="0.25">
      <c r="A12" s="25">
        <v>4</v>
      </c>
      <c r="B12" s="69">
        <v>50.989999999999995</v>
      </c>
      <c r="C12" s="51">
        <f t="shared" si="0"/>
        <v>8.3643156901882207</v>
      </c>
      <c r="D12" s="52">
        <f t="shared" si="1"/>
        <v>53.772038881076995</v>
      </c>
      <c r="E12" s="59">
        <f t="shared" si="2"/>
        <v>-11.146354571265164</v>
      </c>
      <c r="F12" s="68">
        <v>174.11</v>
      </c>
      <c r="G12" s="52">
        <f t="shared" si="3"/>
        <v>96.634711620848663</v>
      </c>
      <c r="H12" s="52">
        <f t="shared" si="4"/>
        <v>70.728957336735718</v>
      </c>
      <c r="I12" s="53">
        <f t="shared" si="5"/>
        <v>6.746331042415652</v>
      </c>
      <c r="J12" s="58">
        <v>0</v>
      </c>
      <c r="K12" s="81">
        <v>20.11</v>
      </c>
      <c r="L12" s="67">
        <v>0</v>
      </c>
      <c r="M12" s="67">
        <v>0</v>
      </c>
      <c r="N12" s="67">
        <v>0</v>
      </c>
      <c r="O12" s="67">
        <f>'[1]Exploitation '!P81</f>
        <v>0</v>
      </c>
      <c r="P12" s="72">
        <f t="shared" si="8"/>
        <v>0</v>
      </c>
      <c r="Q12" s="82">
        <f t="shared" si="9"/>
        <v>20.11</v>
      </c>
      <c r="R12" s="91">
        <v>0</v>
      </c>
      <c r="S12" s="84">
        <v>0</v>
      </c>
      <c r="T12" s="84">
        <v>0</v>
      </c>
      <c r="U12" s="84">
        <v>80.92</v>
      </c>
      <c r="V12" s="84">
        <v>0</v>
      </c>
      <c r="W12" s="84">
        <v>46.91</v>
      </c>
      <c r="X12" s="94">
        <f t="shared" si="10"/>
        <v>0</v>
      </c>
      <c r="Y12" s="95">
        <f t="shared" si="11"/>
        <v>127.83</v>
      </c>
      <c r="Z12" s="91">
        <v>0</v>
      </c>
      <c r="AA12" s="84">
        <v>0</v>
      </c>
      <c r="AB12" s="84">
        <v>0</v>
      </c>
      <c r="AC12" s="84">
        <v>106.11</v>
      </c>
      <c r="AD12" s="96">
        <f t="shared" si="12"/>
        <v>0</v>
      </c>
      <c r="AE12" s="52">
        <f t="shared" si="13"/>
        <v>106.11</v>
      </c>
      <c r="AF12" s="118">
        <v>0.13518709677419349</v>
      </c>
      <c r="AG12" s="117">
        <v>0.43407836021505375</v>
      </c>
      <c r="AH12" s="54">
        <f t="shared" si="6"/>
        <v>6.6111439456414587</v>
      </c>
      <c r="AI12" s="63">
        <f t="shared" si="7"/>
        <v>8.529567068519782</v>
      </c>
      <c r="AJ12" s="64">
        <v>96.634711620848663</v>
      </c>
      <c r="AK12" s="61">
        <v>114.47431569018822</v>
      </c>
      <c r="AL12" s="66">
        <v>70.728957336735718</v>
      </c>
      <c r="AM12" s="61">
        <v>181.60203888107699</v>
      </c>
      <c r="AS12" s="121"/>
      <c r="BA12" s="42"/>
      <c r="BB12" s="42"/>
    </row>
    <row r="13" spans="1:54" ht="15.75" x14ac:dyDescent="0.25">
      <c r="A13" s="25">
        <v>5</v>
      </c>
      <c r="B13" s="69">
        <v>42.11</v>
      </c>
      <c r="C13" s="51">
        <f t="shared" si="0"/>
        <v>5.9268328121141138</v>
      </c>
      <c r="D13" s="52">
        <f t="shared" si="1"/>
        <v>47.53194714085717</v>
      </c>
      <c r="E13" s="59">
        <f t="shared" si="2"/>
        <v>-11.348779952971228</v>
      </c>
      <c r="F13" s="68">
        <v>168.65</v>
      </c>
      <c r="G13" s="52">
        <f t="shared" si="3"/>
        <v>91.53776699331496</v>
      </c>
      <c r="H13" s="52">
        <f t="shared" si="4"/>
        <v>70.573378690005086</v>
      </c>
      <c r="I13" s="53">
        <f t="shared" si="5"/>
        <v>6.5388543166799638</v>
      </c>
      <c r="J13" s="58">
        <v>0</v>
      </c>
      <c r="K13" s="81">
        <v>20.11</v>
      </c>
      <c r="L13" s="67">
        <v>0</v>
      </c>
      <c r="M13" s="67">
        <v>0</v>
      </c>
      <c r="N13" s="67">
        <v>0</v>
      </c>
      <c r="O13" s="67">
        <f>'[1]Exploitation '!P82</f>
        <v>0</v>
      </c>
      <c r="P13" s="72">
        <f t="shared" si="8"/>
        <v>0</v>
      </c>
      <c r="Q13" s="82">
        <f t="shared" si="9"/>
        <v>20.11</v>
      </c>
      <c r="R13" s="91">
        <v>0</v>
      </c>
      <c r="S13" s="84">
        <v>0</v>
      </c>
      <c r="T13" s="84">
        <v>0</v>
      </c>
      <c r="U13" s="84">
        <v>82.74</v>
      </c>
      <c r="V13" s="84">
        <v>0</v>
      </c>
      <c r="W13" s="84">
        <v>46.83</v>
      </c>
      <c r="X13" s="94">
        <f t="shared" si="10"/>
        <v>0</v>
      </c>
      <c r="Y13" s="95">
        <f t="shared" si="11"/>
        <v>129.57</v>
      </c>
      <c r="Z13" s="91">
        <v>0</v>
      </c>
      <c r="AA13" s="84">
        <v>0</v>
      </c>
      <c r="AB13" s="84">
        <v>0</v>
      </c>
      <c r="AC13" s="84">
        <v>106.02</v>
      </c>
      <c r="AD13" s="96">
        <f t="shared" si="12"/>
        <v>0</v>
      </c>
      <c r="AE13" s="52">
        <f t="shared" si="13"/>
        <v>106.02</v>
      </c>
      <c r="AF13" s="118">
        <v>0.13518709677419349</v>
      </c>
      <c r="AG13" s="117">
        <v>0.43407836021505375</v>
      </c>
      <c r="AH13" s="54">
        <f t="shared" si="6"/>
        <v>6.4036672199057705</v>
      </c>
      <c r="AI13" s="63">
        <f t="shared" si="7"/>
        <v>8.327141686813718</v>
      </c>
      <c r="AJ13" s="64">
        <v>91.53776699331496</v>
      </c>
      <c r="AK13" s="61">
        <v>111.94683281211411</v>
      </c>
      <c r="AL13" s="66">
        <v>70.573378690005086</v>
      </c>
      <c r="AM13" s="61">
        <v>177.10194714085716</v>
      </c>
      <c r="AS13" s="121"/>
      <c r="BA13" s="42"/>
      <c r="BB13" s="42"/>
    </row>
    <row r="14" spans="1:54" ht="15.75" customHeight="1" x14ac:dyDescent="0.25">
      <c r="A14" s="25">
        <v>6</v>
      </c>
      <c r="B14" s="69">
        <v>26.7</v>
      </c>
      <c r="C14" s="51">
        <f t="shared" si="0"/>
        <v>1.4419586875973778</v>
      </c>
      <c r="D14" s="52">
        <f t="shared" si="1"/>
        <v>37.157257666078593</v>
      </c>
      <c r="E14" s="59">
        <f t="shared" si="2"/>
        <v>-11.899216353675939</v>
      </c>
      <c r="F14" s="68">
        <v>148.72</v>
      </c>
      <c r="G14" s="52">
        <f t="shared" si="3"/>
        <v>84.273506461772186</v>
      </c>
      <c r="H14" s="52">
        <f t="shared" si="4"/>
        <v>58.646345616519191</v>
      </c>
      <c r="I14" s="53">
        <f t="shared" si="5"/>
        <v>5.8001479217086045</v>
      </c>
      <c r="J14" s="58">
        <v>0</v>
      </c>
      <c r="K14" s="81">
        <v>20.11</v>
      </c>
      <c r="L14" s="67">
        <v>0</v>
      </c>
      <c r="M14" s="67">
        <v>0</v>
      </c>
      <c r="N14" s="67">
        <v>0</v>
      </c>
      <c r="O14" s="67">
        <f>'[1]Exploitation '!P83</f>
        <v>0</v>
      </c>
      <c r="P14" s="72">
        <f t="shared" si="8"/>
        <v>0</v>
      </c>
      <c r="Q14" s="82">
        <f t="shared" si="9"/>
        <v>20.11</v>
      </c>
      <c r="R14" s="91">
        <v>0.28999999999999998</v>
      </c>
      <c r="S14" s="84">
        <v>0</v>
      </c>
      <c r="T14" s="84">
        <v>0</v>
      </c>
      <c r="U14" s="84">
        <v>78.83</v>
      </c>
      <c r="V14" s="84">
        <v>0</v>
      </c>
      <c r="W14" s="84">
        <v>46.84</v>
      </c>
      <c r="X14" s="94">
        <f t="shared" si="10"/>
        <v>0.28999999999999998</v>
      </c>
      <c r="Y14" s="95">
        <f t="shared" si="11"/>
        <v>125.67</v>
      </c>
      <c r="Z14" s="91">
        <v>0.2</v>
      </c>
      <c r="AA14" s="84">
        <v>0</v>
      </c>
      <c r="AB14" s="84">
        <v>0</v>
      </c>
      <c r="AC14" s="84">
        <v>105.67</v>
      </c>
      <c r="AD14" s="96">
        <f t="shared" si="12"/>
        <v>0.2</v>
      </c>
      <c r="AE14" s="52">
        <f t="shared" si="13"/>
        <v>105.67</v>
      </c>
      <c r="AF14" s="118">
        <v>0.13518709677419349</v>
      </c>
      <c r="AG14" s="117">
        <v>0.43407836021505375</v>
      </c>
      <c r="AH14" s="54">
        <f t="shared" si="6"/>
        <v>5.6649608249344112</v>
      </c>
      <c r="AI14" s="63">
        <f t="shared" si="7"/>
        <v>7.7767052861090065</v>
      </c>
      <c r="AJ14" s="64">
        <v>84.473506461772189</v>
      </c>
      <c r="AK14" s="61">
        <v>107.11195868759738</v>
      </c>
      <c r="AL14" s="66">
        <v>58.936345616519191</v>
      </c>
      <c r="AM14" s="61">
        <v>162.82725766607859</v>
      </c>
      <c r="AS14" s="121"/>
      <c r="BA14" s="42"/>
      <c r="BB14" s="42"/>
    </row>
    <row r="15" spans="1:54" ht="15.75" x14ac:dyDescent="0.25">
      <c r="A15" s="25">
        <v>7</v>
      </c>
      <c r="B15" s="69">
        <v>29.33</v>
      </c>
      <c r="C15" s="51">
        <f t="shared" si="0"/>
        <v>14.662037394836389</v>
      </c>
      <c r="D15" s="52">
        <f t="shared" si="1"/>
        <v>26.85611350656049</v>
      </c>
      <c r="E15" s="59">
        <f t="shared" si="2"/>
        <v>-12.188150901396881</v>
      </c>
      <c r="F15" s="68">
        <v>127.74</v>
      </c>
      <c r="G15" s="52">
        <f t="shared" si="3"/>
        <v>76.126790383030411</v>
      </c>
      <c r="H15" s="52">
        <f t="shared" si="4"/>
        <v>46.519084903596713</v>
      </c>
      <c r="I15" s="53">
        <f t="shared" si="5"/>
        <v>5.0941247133728824</v>
      </c>
      <c r="J15" s="58">
        <v>0</v>
      </c>
      <c r="K15" s="81">
        <v>20.11</v>
      </c>
      <c r="L15" s="67">
        <v>0</v>
      </c>
      <c r="M15" s="67">
        <v>0</v>
      </c>
      <c r="N15" s="67">
        <v>0</v>
      </c>
      <c r="O15" s="67">
        <f>'[1]Exploitation '!P84</f>
        <v>0</v>
      </c>
      <c r="P15" s="72">
        <f t="shared" si="8"/>
        <v>0</v>
      </c>
      <c r="Q15" s="82">
        <f t="shared" si="9"/>
        <v>20.11</v>
      </c>
      <c r="R15" s="91">
        <v>2.79</v>
      </c>
      <c r="S15" s="84">
        <v>0</v>
      </c>
      <c r="T15" s="84">
        <v>0</v>
      </c>
      <c r="U15" s="84">
        <v>81.709999999999994</v>
      </c>
      <c r="V15" s="84">
        <v>0</v>
      </c>
      <c r="W15" s="84">
        <v>46.42</v>
      </c>
      <c r="X15" s="94">
        <f t="shared" si="10"/>
        <v>2.79</v>
      </c>
      <c r="Y15" s="95">
        <f t="shared" si="11"/>
        <v>128.13</v>
      </c>
      <c r="Z15" s="91">
        <v>0.1</v>
      </c>
      <c r="AA15" s="84">
        <v>0</v>
      </c>
      <c r="AB15" s="84">
        <v>0</v>
      </c>
      <c r="AC15" s="84">
        <v>90.26</v>
      </c>
      <c r="AD15" s="96">
        <f t="shared" si="12"/>
        <v>0.1</v>
      </c>
      <c r="AE15" s="52">
        <f t="shared" si="13"/>
        <v>90.26</v>
      </c>
      <c r="AF15" s="118">
        <v>0.13518709677419349</v>
      </c>
      <c r="AG15" s="117">
        <v>0.43407836021505375</v>
      </c>
      <c r="AH15" s="54">
        <f t="shared" si="6"/>
        <v>4.9589376165986891</v>
      </c>
      <c r="AI15" s="63">
        <f t="shared" si="7"/>
        <v>7.4877707383880647</v>
      </c>
      <c r="AJ15" s="64">
        <v>76.226790383030405</v>
      </c>
      <c r="AK15" s="61">
        <v>104.92203739483639</v>
      </c>
      <c r="AL15" s="66">
        <v>49.309084903596712</v>
      </c>
      <c r="AM15" s="61">
        <v>154.98611350656049</v>
      </c>
      <c r="AS15" s="121"/>
      <c r="BA15" s="42"/>
      <c r="BB15" s="42"/>
    </row>
    <row r="16" spans="1:54" ht="15.75" x14ac:dyDescent="0.25">
      <c r="A16" s="25">
        <v>8</v>
      </c>
      <c r="B16" s="69">
        <v>41.91</v>
      </c>
      <c r="C16" s="51">
        <f t="shared" si="0"/>
        <v>-12.361473788394562</v>
      </c>
      <c r="D16" s="52">
        <f t="shared" si="1"/>
        <v>66.982017515554247</v>
      </c>
      <c r="E16" s="59">
        <f t="shared" si="2"/>
        <v>-12.710543727159667</v>
      </c>
      <c r="F16" s="68">
        <v>93.91</v>
      </c>
      <c r="G16" s="52">
        <f t="shared" si="3"/>
        <v>46.110989414045108</v>
      </c>
      <c r="H16" s="52">
        <f t="shared" si="4"/>
        <v>43.780248563901615</v>
      </c>
      <c r="I16" s="53">
        <f t="shared" si="5"/>
        <v>4.0187620220532709</v>
      </c>
      <c r="J16" s="58">
        <v>0</v>
      </c>
      <c r="K16" s="81">
        <v>20.149999999999999</v>
      </c>
      <c r="L16" s="67">
        <v>0</v>
      </c>
      <c r="M16" s="67">
        <v>0</v>
      </c>
      <c r="N16" s="67">
        <v>0</v>
      </c>
      <c r="O16" s="67">
        <f>'[1]Exploitation '!P85</f>
        <v>0</v>
      </c>
      <c r="P16" s="72">
        <f t="shared" si="8"/>
        <v>0</v>
      </c>
      <c r="Q16" s="82">
        <f t="shared" si="9"/>
        <v>20.149999999999999</v>
      </c>
      <c r="R16" s="91">
        <v>8.32</v>
      </c>
      <c r="S16" s="84">
        <v>0</v>
      </c>
      <c r="T16" s="84">
        <v>0</v>
      </c>
      <c r="U16" s="84">
        <v>53.35</v>
      </c>
      <c r="V16" s="84">
        <v>0</v>
      </c>
      <c r="W16" s="84">
        <v>45.97</v>
      </c>
      <c r="X16" s="94">
        <f t="shared" si="10"/>
        <v>8.32</v>
      </c>
      <c r="Y16" s="95">
        <f t="shared" si="11"/>
        <v>99.32</v>
      </c>
      <c r="Z16" s="91">
        <v>0.1</v>
      </c>
      <c r="AA16" s="84">
        <v>0</v>
      </c>
      <c r="AB16" s="84">
        <v>0</v>
      </c>
      <c r="AC16" s="84">
        <v>89.22</v>
      </c>
      <c r="AD16" s="96">
        <f t="shared" si="12"/>
        <v>0.1</v>
      </c>
      <c r="AE16" s="52">
        <f t="shared" si="13"/>
        <v>89.22</v>
      </c>
      <c r="AF16" s="118">
        <v>0.13518709677419349</v>
      </c>
      <c r="AG16" s="117">
        <v>0.43407836021505375</v>
      </c>
      <c r="AH16" s="54">
        <f t="shared" si="6"/>
        <v>3.8835749252790777</v>
      </c>
      <c r="AI16" s="63">
        <f t="shared" si="7"/>
        <v>7.0053779126252778</v>
      </c>
      <c r="AJ16" s="64">
        <v>46.210989414045109</v>
      </c>
      <c r="AK16" s="61">
        <v>76.858526211605437</v>
      </c>
      <c r="AL16" s="66">
        <v>52.100248563901616</v>
      </c>
      <c r="AM16" s="61">
        <v>166.30201751555424</v>
      </c>
      <c r="AS16" s="121"/>
      <c r="BA16" s="42"/>
      <c r="BB16" s="42"/>
    </row>
    <row r="17" spans="1:54" ht="15.75" x14ac:dyDescent="0.25">
      <c r="A17" s="25">
        <v>9</v>
      </c>
      <c r="B17" s="69">
        <v>52.160000000000004</v>
      </c>
      <c r="C17" s="51">
        <f t="shared" si="0"/>
        <v>-6.9370732213160267</v>
      </c>
      <c r="D17" s="52">
        <f t="shared" si="1"/>
        <v>71.421248588567778</v>
      </c>
      <c r="E17" s="59">
        <f t="shared" si="2"/>
        <v>-12.324175367251769</v>
      </c>
      <c r="F17" s="68">
        <v>96.69</v>
      </c>
      <c r="G17" s="52">
        <f t="shared" si="3"/>
        <v>59.751387550493448</v>
      </c>
      <c r="H17" s="52">
        <f t="shared" si="4"/>
        <v>32.460828613282892</v>
      </c>
      <c r="I17" s="53">
        <f t="shared" si="5"/>
        <v>4.4777838362236695</v>
      </c>
      <c r="J17" s="58">
        <v>0</v>
      </c>
      <c r="K17" s="81">
        <v>20.079999999999998</v>
      </c>
      <c r="L17" s="67">
        <v>0</v>
      </c>
      <c r="M17" s="67">
        <v>0</v>
      </c>
      <c r="N17" s="67">
        <v>0</v>
      </c>
      <c r="O17" s="67">
        <f>'[1]Exploitation '!P86</f>
        <v>0</v>
      </c>
      <c r="P17" s="72">
        <f t="shared" si="8"/>
        <v>0</v>
      </c>
      <c r="Q17" s="82">
        <f t="shared" si="9"/>
        <v>20.079999999999998</v>
      </c>
      <c r="R17" s="91">
        <v>16.619999999999997</v>
      </c>
      <c r="S17" s="84">
        <v>0</v>
      </c>
      <c r="T17" s="84">
        <v>0</v>
      </c>
      <c r="U17" s="84">
        <v>53.37</v>
      </c>
      <c r="V17" s="84">
        <v>0</v>
      </c>
      <c r="W17" s="84">
        <v>45.89</v>
      </c>
      <c r="X17" s="94">
        <f t="shared" si="10"/>
        <v>16.619999999999997</v>
      </c>
      <c r="Y17" s="95">
        <f t="shared" si="11"/>
        <v>99.259999999999991</v>
      </c>
      <c r="Z17" s="91">
        <v>1.1000000000000001</v>
      </c>
      <c r="AA17" s="84">
        <v>0</v>
      </c>
      <c r="AB17" s="84">
        <v>0</v>
      </c>
      <c r="AC17" s="84">
        <v>90.4</v>
      </c>
      <c r="AD17" s="96">
        <f t="shared" si="12"/>
        <v>1.1000000000000001</v>
      </c>
      <c r="AE17" s="52">
        <f t="shared" si="13"/>
        <v>90.4</v>
      </c>
      <c r="AF17" s="118">
        <v>0.13518709677419349</v>
      </c>
      <c r="AG17" s="117">
        <v>0.43407836021505375</v>
      </c>
      <c r="AH17" s="54">
        <f t="shared" si="6"/>
        <v>4.3425967394494762</v>
      </c>
      <c r="AI17" s="63">
        <f t="shared" si="7"/>
        <v>7.3217462725331757</v>
      </c>
      <c r="AJ17" s="64">
        <v>60.851387550493449</v>
      </c>
      <c r="AK17" s="61">
        <v>83.462926778683979</v>
      </c>
      <c r="AL17" s="66">
        <v>49.08082861328289</v>
      </c>
      <c r="AM17" s="61">
        <v>170.68124858856777</v>
      </c>
      <c r="AS17" s="121"/>
      <c r="BA17" s="42"/>
      <c r="BB17" s="42"/>
    </row>
    <row r="18" spans="1:54" ht="15.75" x14ac:dyDescent="0.25">
      <c r="A18" s="25">
        <v>10</v>
      </c>
      <c r="B18" s="69">
        <v>70.23</v>
      </c>
      <c r="C18" s="51">
        <f t="shared" si="0"/>
        <v>9.5819617633135579</v>
      </c>
      <c r="D18" s="52">
        <f t="shared" si="1"/>
        <v>72.487017145057649</v>
      </c>
      <c r="E18" s="59">
        <f t="shared" si="2"/>
        <v>-11.838978908371189</v>
      </c>
      <c r="F18" s="68">
        <v>78</v>
      </c>
      <c r="G18" s="52">
        <f t="shared" si="3"/>
        <v>57.159670329065541</v>
      </c>
      <c r="H18" s="52">
        <f t="shared" si="4"/>
        <v>16.914663423241475</v>
      </c>
      <c r="I18" s="53">
        <f t="shared" si="5"/>
        <v>3.925666247692992</v>
      </c>
      <c r="J18" s="58">
        <v>0</v>
      </c>
      <c r="K18" s="81">
        <v>20.079999999999998</v>
      </c>
      <c r="L18" s="67">
        <v>0</v>
      </c>
      <c r="M18" s="67">
        <v>0</v>
      </c>
      <c r="N18" s="67">
        <v>0</v>
      </c>
      <c r="O18" s="67">
        <f>'[1]Exploitation '!P87</f>
        <v>0</v>
      </c>
      <c r="P18" s="72">
        <f t="shared" si="8"/>
        <v>0</v>
      </c>
      <c r="Q18" s="82">
        <f t="shared" si="9"/>
        <v>20.079999999999998</v>
      </c>
      <c r="R18" s="91">
        <v>19.88</v>
      </c>
      <c r="S18" s="84">
        <v>0</v>
      </c>
      <c r="T18" s="84">
        <v>0</v>
      </c>
      <c r="U18" s="84">
        <v>53.41</v>
      </c>
      <c r="V18" s="84">
        <v>0</v>
      </c>
      <c r="W18" s="84">
        <v>45.85</v>
      </c>
      <c r="X18" s="94">
        <f t="shared" si="10"/>
        <v>19.88</v>
      </c>
      <c r="Y18" s="95">
        <f t="shared" si="11"/>
        <v>99.259999999999991</v>
      </c>
      <c r="Z18" s="91">
        <v>2</v>
      </c>
      <c r="AA18" s="84">
        <v>0</v>
      </c>
      <c r="AB18" s="84">
        <v>0</v>
      </c>
      <c r="AC18" s="84">
        <v>89.66</v>
      </c>
      <c r="AD18" s="96">
        <f t="shared" si="12"/>
        <v>2</v>
      </c>
      <c r="AE18" s="52">
        <f t="shared" si="13"/>
        <v>89.66</v>
      </c>
      <c r="AF18" s="118">
        <v>0.13518709677419349</v>
      </c>
      <c r="AG18" s="117">
        <v>0.43407836021505375</v>
      </c>
      <c r="AH18" s="54">
        <f t="shared" si="6"/>
        <v>3.7904791509187987</v>
      </c>
      <c r="AI18" s="63">
        <f t="shared" si="7"/>
        <v>7.8069427314137556</v>
      </c>
      <c r="AJ18" s="64">
        <v>59.159670329065541</v>
      </c>
      <c r="AK18" s="61">
        <v>99.241961763313554</v>
      </c>
      <c r="AL18" s="66">
        <v>36.794663423241474</v>
      </c>
      <c r="AM18" s="61">
        <v>171.74701714505764</v>
      </c>
      <c r="AS18" s="121"/>
      <c r="BA18" s="42"/>
      <c r="BB18" s="42"/>
    </row>
    <row r="19" spans="1:54" ht="15.75" x14ac:dyDescent="0.25">
      <c r="A19" s="25">
        <v>11</v>
      </c>
      <c r="B19" s="69">
        <v>76.86</v>
      </c>
      <c r="C19" s="51">
        <f t="shared" si="0"/>
        <v>7.8031851426169112</v>
      </c>
      <c r="D19" s="52">
        <f t="shared" si="1"/>
        <v>80.687490840919708</v>
      </c>
      <c r="E19" s="59">
        <f t="shared" si="2"/>
        <v>-11.630675983536605</v>
      </c>
      <c r="F19" s="68">
        <v>71.56</v>
      </c>
      <c r="G19" s="52">
        <f t="shared" si="3"/>
        <v>57.827895218118869</v>
      </c>
      <c r="H19" s="52">
        <f t="shared" si="4"/>
        <v>10.027587612296067</v>
      </c>
      <c r="I19" s="53">
        <f t="shared" si="5"/>
        <v>3.7045171695850785</v>
      </c>
      <c r="J19" s="58">
        <v>0</v>
      </c>
      <c r="K19" s="81">
        <v>20.079999999999998</v>
      </c>
      <c r="L19" s="67">
        <v>0</v>
      </c>
      <c r="M19" s="67">
        <v>0</v>
      </c>
      <c r="N19" s="67">
        <v>0</v>
      </c>
      <c r="O19" s="67">
        <f>'[1]Exploitation '!P88</f>
        <v>0</v>
      </c>
      <c r="P19" s="72">
        <f t="shared" si="8"/>
        <v>0</v>
      </c>
      <c r="Q19" s="82">
        <f t="shared" si="9"/>
        <v>20.079999999999998</v>
      </c>
      <c r="R19" s="91">
        <v>19.299999999999997</v>
      </c>
      <c r="S19" s="84">
        <v>0</v>
      </c>
      <c r="T19" s="84">
        <v>0</v>
      </c>
      <c r="U19" s="84">
        <v>53.28</v>
      </c>
      <c r="V19" s="84">
        <v>0</v>
      </c>
      <c r="W19" s="84">
        <v>47.22</v>
      </c>
      <c r="X19" s="94">
        <f t="shared" si="10"/>
        <v>19.299999999999997</v>
      </c>
      <c r="Y19" s="95">
        <f t="shared" si="11"/>
        <v>100.5</v>
      </c>
      <c r="Z19" s="91">
        <v>3.2</v>
      </c>
      <c r="AA19" s="84">
        <v>0</v>
      </c>
      <c r="AB19" s="84">
        <v>0</v>
      </c>
      <c r="AC19" s="84">
        <v>89.23</v>
      </c>
      <c r="AD19" s="96">
        <f t="shared" si="12"/>
        <v>3.2</v>
      </c>
      <c r="AE19" s="52">
        <f t="shared" si="13"/>
        <v>89.23</v>
      </c>
      <c r="AF19" s="118">
        <v>0.13518709677419349</v>
      </c>
      <c r="AG19" s="117">
        <v>0.43407836021505375</v>
      </c>
      <c r="AH19" s="54">
        <f t="shared" si="6"/>
        <v>3.5693300728108852</v>
      </c>
      <c r="AI19" s="63">
        <f t="shared" si="7"/>
        <v>8.0152456562483394</v>
      </c>
      <c r="AJ19" s="64">
        <v>61.027895218118871</v>
      </c>
      <c r="AK19" s="61">
        <v>97.033185142616915</v>
      </c>
      <c r="AL19" s="66">
        <v>29.327587612296064</v>
      </c>
      <c r="AM19" s="61">
        <v>181.18749084091971</v>
      </c>
      <c r="AS19" s="121"/>
      <c r="BA19" s="42"/>
      <c r="BB19" s="42"/>
    </row>
    <row r="20" spans="1:54" ht="15.75" x14ac:dyDescent="0.25">
      <c r="A20" s="25">
        <v>12</v>
      </c>
      <c r="B20" s="69">
        <v>91.57</v>
      </c>
      <c r="C20" s="51">
        <f t="shared" si="0"/>
        <v>8.9348549131612174</v>
      </c>
      <c r="D20" s="52">
        <f t="shared" si="1"/>
        <v>74.381250896571501</v>
      </c>
      <c r="E20" s="59">
        <f t="shared" si="2"/>
        <v>8.2538941902672107</v>
      </c>
      <c r="F20" s="68">
        <v>80.91</v>
      </c>
      <c r="G20" s="52">
        <f t="shared" si="3"/>
        <v>62.008657875317752</v>
      </c>
      <c r="H20" s="52">
        <f t="shared" si="4"/>
        <v>14.63217052421572</v>
      </c>
      <c r="I20" s="53">
        <f t="shared" si="5"/>
        <v>4.2691716004665254</v>
      </c>
      <c r="J20" s="58">
        <v>0</v>
      </c>
      <c r="K20" s="81">
        <v>7.0000000000000007E-2</v>
      </c>
      <c r="L20" s="67">
        <v>0</v>
      </c>
      <c r="M20" s="67">
        <v>0</v>
      </c>
      <c r="N20" s="67">
        <v>0</v>
      </c>
      <c r="O20" s="67">
        <f>'[1]Exploitation '!P89</f>
        <v>0</v>
      </c>
      <c r="P20" s="72">
        <f t="shared" si="8"/>
        <v>0</v>
      </c>
      <c r="Q20" s="82">
        <f t="shared" si="9"/>
        <v>7.0000000000000007E-2</v>
      </c>
      <c r="R20" s="91">
        <v>23.31</v>
      </c>
      <c r="S20" s="84">
        <v>0</v>
      </c>
      <c r="T20" s="84">
        <v>0</v>
      </c>
      <c r="U20" s="84">
        <v>53.76</v>
      </c>
      <c r="V20" s="84">
        <v>0</v>
      </c>
      <c r="W20" s="84">
        <v>47.51</v>
      </c>
      <c r="X20" s="94">
        <f t="shared" si="10"/>
        <v>23.31</v>
      </c>
      <c r="Y20" s="95">
        <f t="shared" si="11"/>
        <v>101.27</v>
      </c>
      <c r="Z20" s="91">
        <v>4.7</v>
      </c>
      <c r="AA20" s="84">
        <v>0</v>
      </c>
      <c r="AB20" s="84">
        <v>0</v>
      </c>
      <c r="AC20" s="84">
        <v>89.28</v>
      </c>
      <c r="AD20" s="96">
        <f t="shared" si="12"/>
        <v>4.7</v>
      </c>
      <c r="AE20" s="52">
        <f t="shared" si="13"/>
        <v>89.28</v>
      </c>
      <c r="AF20" s="118">
        <v>0.13518709677419349</v>
      </c>
      <c r="AG20" s="117">
        <v>0.43407836021505375</v>
      </c>
      <c r="AH20" s="54">
        <f t="shared" si="6"/>
        <v>4.1339845036923322</v>
      </c>
      <c r="AI20" s="63">
        <f t="shared" si="7"/>
        <v>7.8898158300521573</v>
      </c>
      <c r="AJ20" s="64">
        <v>66.708657875317755</v>
      </c>
      <c r="AK20" s="61">
        <v>98.214854913161219</v>
      </c>
      <c r="AL20" s="66">
        <v>37.942170524215719</v>
      </c>
      <c r="AM20" s="61">
        <v>175.6512508965715</v>
      </c>
      <c r="AS20" s="121"/>
      <c r="BA20" s="42"/>
      <c r="BB20" s="42"/>
    </row>
    <row r="21" spans="1:54" ht="15.75" x14ac:dyDescent="0.25">
      <c r="A21" s="25">
        <v>13</v>
      </c>
      <c r="B21" s="69">
        <v>55.6</v>
      </c>
      <c r="C21" s="51">
        <f t="shared" si="0"/>
        <v>-1.8679608843776236</v>
      </c>
      <c r="D21" s="52">
        <f t="shared" si="1"/>
        <v>69.661187636791482</v>
      </c>
      <c r="E21" s="59">
        <f t="shared" si="2"/>
        <v>-12.193226752413857</v>
      </c>
      <c r="F21" s="68">
        <v>115.55</v>
      </c>
      <c r="G21" s="52">
        <f t="shared" si="3"/>
        <v>70.848894752019532</v>
      </c>
      <c r="H21" s="52">
        <f t="shared" si="4"/>
        <v>39.142252079218004</v>
      </c>
      <c r="I21" s="53">
        <f t="shared" si="5"/>
        <v>5.5588531687624867</v>
      </c>
      <c r="J21" s="58">
        <v>0</v>
      </c>
      <c r="K21" s="81">
        <v>20.07</v>
      </c>
      <c r="L21" s="67">
        <v>0</v>
      </c>
      <c r="M21" s="67">
        <v>0</v>
      </c>
      <c r="N21" s="67">
        <v>0</v>
      </c>
      <c r="O21" s="67">
        <f>'[1]Exploitation '!P90</f>
        <v>0</v>
      </c>
      <c r="P21" s="72">
        <f t="shared" si="8"/>
        <v>0</v>
      </c>
      <c r="Q21" s="82">
        <f t="shared" si="9"/>
        <v>20.07</v>
      </c>
      <c r="R21" s="91">
        <v>21.810000000000002</v>
      </c>
      <c r="S21" s="84">
        <v>0</v>
      </c>
      <c r="T21" s="84">
        <v>0</v>
      </c>
      <c r="U21" s="84">
        <v>53.59</v>
      </c>
      <c r="V21" s="84">
        <v>0</v>
      </c>
      <c r="W21" s="84">
        <v>47.26</v>
      </c>
      <c r="X21" s="94">
        <f t="shared" si="10"/>
        <v>21.810000000000002</v>
      </c>
      <c r="Y21" s="95">
        <f t="shared" si="11"/>
        <v>100.85</v>
      </c>
      <c r="Z21" s="91">
        <v>5.5</v>
      </c>
      <c r="AA21" s="84">
        <v>0</v>
      </c>
      <c r="AB21" s="84">
        <v>0</v>
      </c>
      <c r="AC21" s="84">
        <v>89.7</v>
      </c>
      <c r="AD21" s="96">
        <f t="shared" si="12"/>
        <v>5.5</v>
      </c>
      <c r="AE21" s="52">
        <f t="shared" si="13"/>
        <v>89.7</v>
      </c>
      <c r="AF21" s="118">
        <v>0.13518709677419349</v>
      </c>
      <c r="AG21" s="117">
        <v>0.43407836021505375</v>
      </c>
      <c r="AH21" s="54">
        <f t="shared" si="6"/>
        <v>5.4236660719882934</v>
      </c>
      <c r="AI21" s="63">
        <f t="shared" si="7"/>
        <v>7.4426948873710899</v>
      </c>
      <c r="AJ21" s="64">
        <v>76.348894752019532</v>
      </c>
      <c r="AK21" s="61">
        <v>87.832039115622379</v>
      </c>
      <c r="AL21" s="66">
        <v>60.952252079218006</v>
      </c>
      <c r="AM21" s="61">
        <v>170.51118763679148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54.379999999999995</v>
      </c>
      <c r="C22" s="51">
        <f t="shared" si="0"/>
        <v>11.6631003173392</v>
      </c>
      <c r="D22" s="52">
        <f t="shared" si="1"/>
        <v>54.964721342103047</v>
      </c>
      <c r="E22" s="59">
        <f t="shared" si="2"/>
        <v>-12.247821659442245</v>
      </c>
      <c r="F22" s="68">
        <v>92.43</v>
      </c>
      <c r="G22" s="52">
        <f t="shared" si="3"/>
        <v>63.159218302944609</v>
      </c>
      <c r="H22" s="52">
        <f t="shared" si="4"/>
        <v>24.833656406665938</v>
      </c>
      <c r="I22" s="53">
        <f t="shared" si="5"/>
        <v>4.4371252903894645</v>
      </c>
      <c r="J22" s="58">
        <v>0</v>
      </c>
      <c r="K22" s="81">
        <v>20.07</v>
      </c>
      <c r="L22" s="67">
        <v>0</v>
      </c>
      <c r="M22" s="67">
        <v>0</v>
      </c>
      <c r="N22" s="67">
        <v>0</v>
      </c>
      <c r="O22" s="67">
        <f>'[1]Exploitation '!P91</f>
        <v>0</v>
      </c>
      <c r="P22" s="72">
        <f t="shared" si="8"/>
        <v>0</v>
      </c>
      <c r="Q22" s="82">
        <f t="shared" si="9"/>
        <v>20.07</v>
      </c>
      <c r="R22" s="91">
        <v>13.61</v>
      </c>
      <c r="S22" s="84">
        <v>0</v>
      </c>
      <c r="T22" s="84">
        <v>0</v>
      </c>
      <c r="U22" s="84">
        <v>53.79</v>
      </c>
      <c r="V22" s="84">
        <v>0</v>
      </c>
      <c r="W22" s="84">
        <v>46.49</v>
      </c>
      <c r="X22" s="94">
        <f t="shared" si="10"/>
        <v>13.61</v>
      </c>
      <c r="Y22" s="95">
        <f t="shared" si="11"/>
        <v>100.28</v>
      </c>
      <c r="Z22" s="91">
        <v>7.3</v>
      </c>
      <c r="AA22" s="84">
        <v>0</v>
      </c>
      <c r="AB22" s="84">
        <v>0</v>
      </c>
      <c r="AC22" s="84">
        <v>89.54</v>
      </c>
      <c r="AD22" s="96">
        <f t="shared" si="12"/>
        <v>7.3</v>
      </c>
      <c r="AE22" s="52">
        <f t="shared" si="13"/>
        <v>89.54</v>
      </c>
      <c r="AF22" s="118">
        <v>0.13518709677419349</v>
      </c>
      <c r="AG22" s="117">
        <v>0.43407836021505375</v>
      </c>
      <c r="AH22" s="54">
        <f t="shared" si="6"/>
        <v>4.3019381936152712</v>
      </c>
      <c r="AI22" s="63">
        <f t="shared" si="7"/>
        <v>7.3880999803427017</v>
      </c>
      <c r="AJ22" s="64">
        <v>70.459218302944606</v>
      </c>
      <c r="AK22" s="61">
        <v>101.20310031733921</v>
      </c>
      <c r="AL22" s="66">
        <v>38.443656406665937</v>
      </c>
      <c r="AM22" s="61">
        <v>155.24472134210305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57.199999999999996</v>
      </c>
      <c r="C23" s="51">
        <f t="shared" si="0"/>
        <v>17.306746743095786</v>
      </c>
      <c r="D23" s="52">
        <f t="shared" si="1"/>
        <v>51.978640734487215</v>
      </c>
      <c r="E23" s="59">
        <f t="shared" si="2"/>
        <v>-12.085387477582984</v>
      </c>
      <c r="F23" s="68">
        <v>127.6</v>
      </c>
      <c r="G23" s="52">
        <f t="shared" si="3"/>
        <v>77.967186690463834</v>
      </c>
      <c r="H23" s="52">
        <f t="shared" si="4"/>
        <v>44.13627870888368</v>
      </c>
      <c r="I23" s="53">
        <f t="shared" si="5"/>
        <v>5.4965346006524998</v>
      </c>
      <c r="J23" s="58">
        <v>0</v>
      </c>
      <c r="K23" s="81">
        <v>19.97</v>
      </c>
      <c r="L23" s="67">
        <v>0</v>
      </c>
      <c r="M23" s="67">
        <v>0</v>
      </c>
      <c r="N23" s="67">
        <v>0</v>
      </c>
      <c r="O23" s="67">
        <f>'[1]Exploitation '!P92</f>
        <v>0</v>
      </c>
      <c r="P23" s="72">
        <f t="shared" si="8"/>
        <v>0</v>
      </c>
      <c r="Q23" s="82">
        <f t="shared" si="9"/>
        <v>19.97</v>
      </c>
      <c r="R23" s="91">
        <v>11.02</v>
      </c>
      <c r="S23" s="84">
        <v>0</v>
      </c>
      <c r="T23" s="84">
        <v>0</v>
      </c>
      <c r="U23" s="84">
        <v>53.92</v>
      </c>
      <c r="V23" s="84">
        <v>0</v>
      </c>
      <c r="W23" s="84">
        <v>46.01</v>
      </c>
      <c r="X23" s="94">
        <f t="shared" si="10"/>
        <v>11.02</v>
      </c>
      <c r="Y23" s="95">
        <f t="shared" si="11"/>
        <v>99.93</v>
      </c>
      <c r="Z23" s="91">
        <v>2.6</v>
      </c>
      <c r="AA23" s="84">
        <v>0</v>
      </c>
      <c r="AB23" s="84">
        <v>0</v>
      </c>
      <c r="AC23" s="84">
        <v>89.4</v>
      </c>
      <c r="AD23" s="96">
        <f t="shared" si="12"/>
        <v>2.6</v>
      </c>
      <c r="AE23" s="52">
        <f t="shared" si="13"/>
        <v>89.4</v>
      </c>
      <c r="AF23" s="118">
        <v>0.13518709677419349</v>
      </c>
      <c r="AG23" s="117">
        <v>0.43407836021505375</v>
      </c>
      <c r="AH23" s="54">
        <f t="shared" si="6"/>
        <v>5.3613475038783065</v>
      </c>
      <c r="AI23" s="63">
        <f t="shared" si="7"/>
        <v>7.4505341622019614</v>
      </c>
      <c r="AJ23" s="64">
        <v>80.567186690463828</v>
      </c>
      <c r="AK23" s="61">
        <v>106.70674674309579</v>
      </c>
      <c r="AL23" s="66">
        <v>55.156278708883683</v>
      </c>
      <c r="AM23" s="61">
        <v>151.90864073448722</v>
      </c>
      <c r="AS23" s="121"/>
      <c r="BA23" s="42"/>
      <c r="BB23" s="42"/>
    </row>
    <row r="24" spans="1:54" ht="15.75" x14ac:dyDescent="0.25">
      <c r="A24" s="25">
        <v>16</v>
      </c>
      <c r="B24" s="69">
        <v>51.22</v>
      </c>
      <c r="C24" s="51">
        <f t="shared" si="0"/>
        <v>17.152305460752487</v>
      </c>
      <c r="D24" s="52">
        <f t="shared" si="1"/>
        <v>46.316866541665661</v>
      </c>
      <c r="E24" s="59">
        <f t="shared" si="2"/>
        <v>-12.249172002418177</v>
      </c>
      <c r="F24" s="68">
        <v>133.16</v>
      </c>
      <c r="G24" s="52">
        <f t="shared" si="3"/>
        <v>82.472775240211121</v>
      </c>
      <c r="H24" s="52">
        <f t="shared" si="4"/>
        <v>45.070232897519702</v>
      </c>
      <c r="I24" s="53">
        <f t="shared" si="5"/>
        <v>5.6169918622691783</v>
      </c>
      <c r="J24" s="58">
        <v>0</v>
      </c>
      <c r="K24" s="81">
        <v>19.97</v>
      </c>
      <c r="L24" s="67">
        <v>0</v>
      </c>
      <c r="M24" s="67">
        <v>0</v>
      </c>
      <c r="N24" s="67">
        <v>0</v>
      </c>
      <c r="O24" s="67">
        <f>'[1]Exploitation '!P93</f>
        <v>0</v>
      </c>
      <c r="P24" s="72">
        <f t="shared" si="8"/>
        <v>0</v>
      </c>
      <c r="Q24" s="82">
        <f t="shared" si="9"/>
        <v>19.97</v>
      </c>
      <c r="R24" s="91">
        <v>9.0300000000000011</v>
      </c>
      <c r="S24" s="84">
        <v>0</v>
      </c>
      <c r="T24" s="84">
        <v>0</v>
      </c>
      <c r="U24" s="84">
        <v>53.99</v>
      </c>
      <c r="V24" s="84">
        <v>0</v>
      </c>
      <c r="W24" s="84">
        <v>46.23</v>
      </c>
      <c r="X24" s="94">
        <f t="shared" si="10"/>
        <v>9.0300000000000011</v>
      </c>
      <c r="Y24" s="95">
        <f t="shared" si="11"/>
        <v>100.22</v>
      </c>
      <c r="Z24" s="91">
        <v>2.2000000000000002</v>
      </c>
      <c r="AA24" s="84">
        <v>0</v>
      </c>
      <c r="AB24" s="84">
        <v>0</v>
      </c>
      <c r="AC24" s="84">
        <v>89.24</v>
      </c>
      <c r="AD24" s="96">
        <f t="shared" si="12"/>
        <v>2.2000000000000002</v>
      </c>
      <c r="AE24" s="52">
        <f t="shared" si="13"/>
        <v>89.24</v>
      </c>
      <c r="AF24" s="118">
        <v>0.13518709677419349</v>
      </c>
      <c r="AG24" s="117">
        <v>0.43407836021505375</v>
      </c>
      <c r="AH24" s="54">
        <f t="shared" si="6"/>
        <v>5.4818047654949851</v>
      </c>
      <c r="AI24" s="63">
        <f t="shared" si="7"/>
        <v>7.2867496373667677</v>
      </c>
      <c r="AJ24" s="64">
        <v>84.672775240211124</v>
      </c>
      <c r="AK24" s="61">
        <v>106.39230546075248</v>
      </c>
      <c r="AL24" s="66">
        <v>54.100232897519703</v>
      </c>
      <c r="AM24" s="61">
        <v>146.53686654166566</v>
      </c>
      <c r="AS24" s="121"/>
      <c r="BA24" s="42"/>
      <c r="BB24" s="42"/>
    </row>
    <row r="25" spans="1:54" ht="15.75" x14ac:dyDescent="0.25">
      <c r="A25" s="25">
        <v>17</v>
      </c>
      <c r="B25" s="69">
        <v>51.09</v>
      </c>
      <c r="C25" s="51">
        <f t="shared" si="0"/>
        <v>12.591960848266481</v>
      </c>
      <c r="D25" s="52">
        <f t="shared" si="1"/>
        <v>50.702573526351415</v>
      </c>
      <c r="E25" s="59">
        <f t="shared" si="2"/>
        <v>-12.204534374617932</v>
      </c>
      <c r="F25" s="68">
        <v>143.96</v>
      </c>
      <c r="G25" s="52">
        <f t="shared" si="3"/>
        <v>84.787151439101535</v>
      </c>
      <c r="H25" s="52">
        <f t="shared" si="4"/>
        <v>53.346101190378874</v>
      </c>
      <c r="I25" s="53">
        <f t="shared" si="5"/>
        <v>5.8267473705196027</v>
      </c>
      <c r="J25" s="58">
        <v>0</v>
      </c>
      <c r="K25" s="81">
        <v>19.95</v>
      </c>
      <c r="L25" s="67">
        <v>0</v>
      </c>
      <c r="M25" s="67">
        <v>0</v>
      </c>
      <c r="N25" s="67">
        <v>0</v>
      </c>
      <c r="O25" s="67">
        <f>'[1]Exploitation '!P94</f>
        <v>0</v>
      </c>
      <c r="P25" s="72">
        <f t="shared" si="8"/>
        <v>0</v>
      </c>
      <c r="Q25" s="82">
        <f t="shared" si="9"/>
        <v>19.95</v>
      </c>
      <c r="R25" s="91">
        <v>5.85</v>
      </c>
      <c r="S25" s="84">
        <v>0</v>
      </c>
      <c r="T25" s="84">
        <v>0</v>
      </c>
      <c r="U25" s="84">
        <v>53.78</v>
      </c>
      <c r="V25" s="84">
        <v>0</v>
      </c>
      <c r="W25" s="84">
        <v>46.81</v>
      </c>
      <c r="X25" s="94">
        <f t="shared" si="10"/>
        <v>5.85</v>
      </c>
      <c r="Y25" s="95">
        <f t="shared" si="11"/>
        <v>100.59</v>
      </c>
      <c r="Z25" s="91">
        <v>0.1</v>
      </c>
      <c r="AA25" s="84">
        <v>0</v>
      </c>
      <c r="AB25" s="84">
        <v>0</v>
      </c>
      <c r="AC25" s="84">
        <v>89.9</v>
      </c>
      <c r="AD25" s="96">
        <f t="shared" si="12"/>
        <v>0.1</v>
      </c>
      <c r="AE25" s="52">
        <f t="shared" si="13"/>
        <v>89.9</v>
      </c>
      <c r="AF25" s="118">
        <v>0.13518709677419349</v>
      </c>
      <c r="AG25" s="117">
        <v>0.43407836021505375</v>
      </c>
      <c r="AH25" s="54">
        <f t="shared" si="6"/>
        <v>5.6915602737454094</v>
      </c>
      <c r="AI25" s="63">
        <f t="shared" si="7"/>
        <v>7.3113872651670135</v>
      </c>
      <c r="AJ25" s="64">
        <v>84.88715143910153</v>
      </c>
      <c r="AK25" s="61">
        <v>102.49196084826649</v>
      </c>
      <c r="AL25" s="66">
        <v>59.196101190378876</v>
      </c>
      <c r="AM25" s="61">
        <v>151.29257352635142</v>
      </c>
      <c r="AS25" s="121"/>
      <c r="BA25" s="42"/>
      <c r="BB25" s="42"/>
    </row>
    <row r="26" spans="1:54" ht="15.75" x14ac:dyDescent="0.25">
      <c r="A26" s="25">
        <v>18</v>
      </c>
      <c r="B26" s="69">
        <v>45.75</v>
      </c>
      <c r="C26" s="51">
        <f t="shared" si="0"/>
        <v>7.9740774589516121</v>
      </c>
      <c r="D26" s="52">
        <f t="shared" si="1"/>
        <v>50.007930380649697</v>
      </c>
      <c r="E26" s="59">
        <f t="shared" si="2"/>
        <v>-12.232007839601312</v>
      </c>
      <c r="F26" s="68">
        <v>159.13999999999999</v>
      </c>
      <c r="G26" s="52">
        <f t="shared" si="3"/>
        <v>92.888638174010211</v>
      </c>
      <c r="H26" s="52">
        <f t="shared" si="4"/>
        <v>60.073881269408524</v>
      </c>
      <c r="I26" s="53">
        <f t="shared" si="5"/>
        <v>6.1774805565812629</v>
      </c>
      <c r="J26" s="58">
        <v>0</v>
      </c>
      <c r="K26" s="81">
        <v>19.91</v>
      </c>
      <c r="L26" s="67">
        <v>0</v>
      </c>
      <c r="M26" s="67">
        <v>0</v>
      </c>
      <c r="N26" s="67">
        <v>0</v>
      </c>
      <c r="O26" s="67">
        <f>'[1]Exploitation '!P95</f>
        <v>0</v>
      </c>
      <c r="P26" s="72">
        <f t="shared" si="8"/>
        <v>0</v>
      </c>
      <c r="Q26" s="82">
        <f t="shared" si="9"/>
        <v>19.91</v>
      </c>
      <c r="R26" s="91">
        <v>0</v>
      </c>
      <c r="S26" s="84">
        <v>0</v>
      </c>
      <c r="T26" s="84">
        <v>0</v>
      </c>
      <c r="U26" s="84">
        <v>54.26</v>
      </c>
      <c r="V26" s="84">
        <v>0</v>
      </c>
      <c r="W26" s="84">
        <v>46.77</v>
      </c>
      <c r="X26" s="94">
        <f t="shared" si="10"/>
        <v>0</v>
      </c>
      <c r="Y26" s="95">
        <f t="shared" si="11"/>
        <v>101.03</v>
      </c>
      <c r="Z26" s="91">
        <v>0</v>
      </c>
      <c r="AA26" s="84">
        <v>0</v>
      </c>
      <c r="AB26" s="84">
        <v>0</v>
      </c>
      <c r="AC26" s="84">
        <v>92.43</v>
      </c>
      <c r="AD26" s="96">
        <f t="shared" si="12"/>
        <v>0</v>
      </c>
      <c r="AE26" s="52">
        <f t="shared" si="13"/>
        <v>92.43</v>
      </c>
      <c r="AF26" s="118">
        <v>0.13518709677419349</v>
      </c>
      <c r="AG26" s="117">
        <v>0.43407836021505375</v>
      </c>
      <c r="AH26" s="54">
        <f t="shared" si="6"/>
        <v>6.0422934598070697</v>
      </c>
      <c r="AI26" s="63">
        <f t="shared" si="7"/>
        <v>7.2439138001836341</v>
      </c>
      <c r="AJ26" s="64">
        <v>92.888638174010211</v>
      </c>
      <c r="AK26" s="61">
        <v>100.40407745895162</v>
      </c>
      <c r="AL26" s="128">
        <v>60.073881269408524</v>
      </c>
      <c r="AM26" s="61">
        <v>151.0379303806497</v>
      </c>
      <c r="AS26" s="121"/>
      <c r="BA26" s="42"/>
      <c r="BB26" s="42"/>
    </row>
    <row r="27" spans="1:54" ht="15.75" x14ac:dyDescent="0.25">
      <c r="A27" s="25">
        <v>19</v>
      </c>
      <c r="B27" s="69">
        <v>67.19</v>
      </c>
      <c r="C27" s="51">
        <f t="shared" si="0"/>
        <v>27.562821812304108</v>
      </c>
      <c r="D27" s="52">
        <f t="shared" si="1"/>
        <v>51.80664372046499</v>
      </c>
      <c r="E27" s="59">
        <f t="shared" si="2"/>
        <v>-12.179465532769072</v>
      </c>
      <c r="F27" s="68">
        <v>192.42</v>
      </c>
      <c r="G27" s="52">
        <f t="shared" si="3"/>
        <v>115.32999944232186</v>
      </c>
      <c r="H27" s="52">
        <f t="shared" si="4"/>
        <v>69.647899138086359</v>
      </c>
      <c r="I27" s="53">
        <f t="shared" si="5"/>
        <v>7.4421014195917552</v>
      </c>
      <c r="J27" s="58">
        <v>0</v>
      </c>
      <c r="K27" s="81">
        <v>20.5</v>
      </c>
      <c r="L27" s="67">
        <v>0</v>
      </c>
      <c r="M27" s="67">
        <v>0</v>
      </c>
      <c r="N27" s="67">
        <v>0</v>
      </c>
      <c r="O27" s="67">
        <f>'[1]Exploitation '!P96</f>
        <v>0</v>
      </c>
      <c r="P27" s="72">
        <f t="shared" si="8"/>
        <v>0</v>
      </c>
      <c r="Q27" s="82">
        <f t="shared" si="9"/>
        <v>20.5</v>
      </c>
      <c r="R27" s="91">
        <v>0</v>
      </c>
      <c r="S27" s="84">
        <v>0</v>
      </c>
      <c r="T27" s="84">
        <v>0</v>
      </c>
      <c r="U27" s="84">
        <v>58.57</v>
      </c>
      <c r="V27" s="84">
        <v>0</v>
      </c>
      <c r="W27" s="84">
        <v>46.34</v>
      </c>
      <c r="X27" s="94">
        <f t="shared" si="10"/>
        <v>0</v>
      </c>
      <c r="Y27" s="95">
        <f t="shared" si="11"/>
        <v>104.91</v>
      </c>
      <c r="Z27" s="91">
        <v>0</v>
      </c>
      <c r="AA27" s="84">
        <v>0</v>
      </c>
      <c r="AB27" s="84">
        <v>0</v>
      </c>
      <c r="AC27" s="84">
        <v>89.47</v>
      </c>
      <c r="AD27" s="96">
        <f t="shared" si="12"/>
        <v>0</v>
      </c>
      <c r="AE27" s="52">
        <f t="shared" si="13"/>
        <v>89.47</v>
      </c>
      <c r="AF27" s="118">
        <v>0.13518709677419349</v>
      </c>
      <c r="AG27" s="117">
        <v>0.43407836021505375</v>
      </c>
      <c r="AH27" s="54">
        <f t="shared" si="6"/>
        <v>7.3069143228175619</v>
      </c>
      <c r="AI27" s="63">
        <f t="shared" si="7"/>
        <v>7.8864561070158743</v>
      </c>
      <c r="AJ27" s="64">
        <v>115.32999944232186</v>
      </c>
      <c r="AK27" s="61">
        <v>117.03282181230411</v>
      </c>
      <c r="AL27" s="128">
        <v>69.647899138086359</v>
      </c>
      <c r="AM27" s="61">
        <v>156.71664372046499</v>
      </c>
      <c r="AS27" s="121"/>
      <c r="BA27" s="42"/>
      <c r="BB27" s="42"/>
    </row>
    <row r="28" spans="1:54" ht="15.75" x14ac:dyDescent="0.25">
      <c r="A28" s="25">
        <v>20</v>
      </c>
      <c r="B28" s="69">
        <v>66.84</v>
      </c>
      <c r="C28" s="51">
        <f t="shared" si="0"/>
        <v>27.729300517617759</v>
      </c>
      <c r="D28" s="52">
        <f t="shared" si="1"/>
        <v>51.302204020757316</v>
      </c>
      <c r="E28" s="59">
        <f t="shared" si="2"/>
        <v>-12.191504538375042</v>
      </c>
      <c r="F28" s="68">
        <v>191.07</v>
      </c>
      <c r="G28" s="52">
        <f t="shared" si="3"/>
        <v>108.97510795933998</v>
      </c>
      <c r="H28" s="52">
        <f t="shared" si="4"/>
        <v>74.704089974596982</v>
      </c>
      <c r="I28" s="53">
        <f t="shared" si="5"/>
        <v>7.3908020660630358</v>
      </c>
      <c r="J28" s="58">
        <v>0</v>
      </c>
      <c r="K28" s="81">
        <v>20.5</v>
      </c>
      <c r="L28" s="67">
        <v>0</v>
      </c>
      <c r="M28" s="67">
        <v>0</v>
      </c>
      <c r="N28" s="67">
        <v>0</v>
      </c>
      <c r="O28" s="67">
        <f>'[1]Exploitation '!P97</f>
        <v>0</v>
      </c>
      <c r="P28" s="72">
        <f t="shared" si="8"/>
        <v>0</v>
      </c>
      <c r="Q28" s="82">
        <f t="shared" si="9"/>
        <v>20.5</v>
      </c>
      <c r="R28" s="91">
        <v>0</v>
      </c>
      <c r="S28" s="84">
        <v>0</v>
      </c>
      <c r="T28" s="84">
        <v>0</v>
      </c>
      <c r="U28" s="84">
        <v>58.26</v>
      </c>
      <c r="V28" s="84">
        <v>0</v>
      </c>
      <c r="W28" s="84">
        <v>46.63</v>
      </c>
      <c r="X28" s="94">
        <f t="shared" si="10"/>
        <v>0</v>
      </c>
      <c r="Y28" s="95">
        <f t="shared" si="11"/>
        <v>104.89</v>
      </c>
      <c r="Z28" s="91">
        <v>0</v>
      </c>
      <c r="AA28" s="84">
        <v>0</v>
      </c>
      <c r="AB28" s="84">
        <v>0</v>
      </c>
      <c r="AC28" s="84">
        <v>89.41</v>
      </c>
      <c r="AD28" s="96">
        <f t="shared" si="12"/>
        <v>0</v>
      </c>
      <c r="AE28" s="52">
        <f t="shared" si="13"/>
        <v>89.41</v>
      </c>
      <c r="AF28" s="118">
        <v>0.13518709677419349</v>
      </c>
      <c r="AG28" s="117">
        <v>0.43407836021505375</v>
      </c>
      <c r="AH28" s="54">
        <f t="shared" si="6"/>
        <v>7.2556149692888425</v>
      </c>
      <c r="AI28" s="63">
        <f t="shared" si="7"/>
        <v>7.8744171014099038</v>
      </c>
      <c r="AJ28" s="64">
        <v>108.97510795933998</v>
      </c>
      <c r="AK28" s="61">
        <v>117.13930051761776</v>
      </c>
      <c r="AL28" s="128">
        <v>74.704089974596982</v>
      </c>
      <c r="AM28" s="61">
        <v>156.19220402075732</v>
      </c>
      <c r="AS28" s="121"/>
      <c r="BA28" s="42"/>
      <c r="BB28" s="42"/>
    </row>
    <row r="29" spans="1:54" ht="15.75" x14ac:dyDescent="0.25">
      <c r="A29" s="25">
        <v>21</v>
      </c>
      <c r="B29" s="69">
        <v>66.72999999999999</v>
      </c>
      <c r="C29" s="51">
        <f t="shared" si="0"/>
        <v>17.967794816907443</v>
      </c>
      <c r="D29" s="52">
        <f t="shared" si="1"/>
        <v>60.770044568599076</v>
      </c>
      <c r="E29" s="59">
        <f t="shared" si="2"/>
        <v>-12.007839385506529</v>
      </c>
      <c r="F29" s="68">
        <v>193.99</v>
      </c>
      <c r="G29" s="52">
        <f t="shared" si="3"/>
        <v>109.97605329301318</v>
      </c>
      <c r="H29" s="52">
        <f t="shared" si="4"/>
        <v>76.512186027892653</v>
      </c>
      <c r="I29" s="53">
        <f t="shared" si="5"/>
        <v>7.5017606790941658</v>
      </c>
      <c r="J29" s="58">
        <v>0</v>
      </c>
      <c r="K29" s="81">
        <v>20.5</v>
      </c>
      <c r="L29" s="67">
        <v>0</v>
      </c>
      <c r="M29" s="67">
        <v>0</v>
      </c>
      <c r="N29" s="67">
        <v>0</v>
      </c>
      <c r="O29" s="67">
        <f>'[1]Exploitation '!P98</f>
        <v>0</v>
      </c>
      <c r="P29" s="72">
        <f t="shared" si="8"/>
        <v>0</v>
      </c>
      <c r="Q29" s="82">
        <f t="shared" si="9"/>
        <v>20.5</v>
      </c>
      <c r="R29" s="91">
        <v>0</v>
      </c>
      <c r="S29" s="84">
        <v>0</v>
      </c>
      <c r="T29" s="84">
        <v>0</v>
      </c>
      <c r="U29" s="84">
        <v>59.12</v>
      </c>
      <c r="V29" s="84">
        <v>0</v>
      </c>
      <c r="W29" s="84">
        <v>47.1</v>
      </c>
      <c r="X29" s="94">
        <f t="shared" si="10"/>
        <v>0</v>
      </c>
      <c r="Y29" s="95">
        <f t="shared" si="11"/>
        <v>106.22</v>
      </c>
      <c r="Z29" s="91">
        <v>0</v>
      </c>
      <c r="AA29" s="84">
        <v>0</v>
      </c>
      <c r="AB29" s="84">
        <v>0</v>
      </c>
      <c r="AC29" s="84">
        <v>94.75</v>
      </c>
      <c r="AD29" s="96">
        <f t="shared" si="12"/>
        <v>0</v>
      </c>
      <c r="AE29" s="52">
        <f t="shared" si="13"/>
        <v>94.75</v>
      </c>
      <c r="AF29" s="118">
        <v>0.13518709677419349</v>
      </c>
      <c r="AG29" s="117">
        <v>0.43407836021505375</v>
      </c>
      <c r="AH29" s="54">
        <f t="shared" si="6"/>
        <v>7.3665735823199725</v>
      </c>
      <c r="AI29" s="63">
        <f t="shared" si="7"/>
        <v>8.0580822542784176</v>
      </c>
      <c r="AJ29" s="64">
        <v>109.97605329301318</v>
      </c>
      <c r="AK29" s="61">
        <v>112.71779481690744</v>
      </c>
      <c r="AL29" s="128">
        <v>76.512186027892653</v>
      </c>
      <c r="AM29" s="61">
        <v>166.99004456859907</v>
      </c>
      <c r="AS29" s="121"/>
      <c r="BA29" s="42"/>
      <c r="BB29" s="42"/>
    </row>
    <row r="30" spans="1:54" ht="15.75" x14ac:dyDescent="0.25">
      <c r="A30" s="25">
        <v>22</v>
      </c>
      <c r="B30" s="69">
        <v>68.64</v>
      </c>
      <c r="C30" s="51">
        <f t="shared" si="0"/>
        <v>25.7586395978783</v>
      </c>
      <c r="D30" s="52">
        <f t="shared" si="1"/>
        <v>55.080424314554122</v>
      </c>
      <c r="E30" s="59">
        <f t="shared" si="2"/>
        <v>-12.199063912432379</v>
      </c>
      <c r="F30" s="68">
        <v>184.12</v>
      </c>
      <c r="G30" s="52">
        <f t="shared" si="3"/>
        <v>102.68533409599375</v>
      </c>
      <c r="H30" s="52">
        <f t="shared" si="4"/>
        <v>74.307960359673444</v>
      </c>
      <c r="I30" s="53">
        <f t="shared" si="5"/>
        <v>7.1267055443328262</v>
      </c>
      <c r="J30" s="58">
        <v>0</v>
      </c>
      <c r="K30" s="81">
        <v>20.5</v>
      </c>
      <c r="L30" s="67">
        <v>0</v>
      </c>
      <c r="M30" s="67">
        <v>0</v>
      </c>
      <c r="N30" s="67">
        <v>0</v>
      </c>
      <c r="O30" s="67">
        <f>'[1]Exploitation '!P99</f>
        <v>0</v>
      </c>
      <c r="P30" s="72">
        <f t="shared" si="8"/>
        <v>0</v>
      </c>
      <c r="Q30" s="82">
        <f t="shared" si="9"/>
        <v>20.5</v>
      </c>
      <c r="R30" s="91">
        <v>0</v>
      </c>
      <c r="S30" s="84">
        <v>0</v>
      </c>
      <c r="T30" s="84">
        <v>0</v>
      </c>
      <c r="U30" s="84">
        <v>58.32</v>
      </c>
      <c r="V30" s="84">
        <v>0</v>
      </c>
      <c r="W30" s="84">
        <v>46.79</v>
      </c>
      <c r="X30" s="94">
        <f t="shared" si="10"/>
        <v>0</v>
      </c>
      <c r="Y30" s="95">
        <f t="shared" si="11"/>
        <v>105.11</v>
      </c>
      <c r="Z30" s="91">
        <v>0</v>
      </c>
      <c r="AA30" s="84">
        <v>0</v>
      </c>
      <c r="AB30" s="84">
        <v>0</v>
      </c>
      <c r="AC30" s="84">
        <v>87.12</v>
      </c>
      <c r="AD30" s="96">
        <f t="shared" si="12"/>
        <v>0</v>
      </c>
      <c r="AE30" s="52">
        <f t="shared" si="13"/>
        <v>87.12</v>
      </c>
      <c r="AF30" s="118">
        <v>0.13518709677419349</v>
      </c>
      <c r="AG30" s="117">
        <v>0.43407836021505375</v>
      </c>
      <c r="AH30" s="54">
        <f t="shared" si="6"/>
        <v>6.9915184475586329</v>
      </c>
      <c r="AI30" s="63">
        <f t="shared" si="7"/>
        <v>7.8668577273525671</v>
      </c>
      <c r="AJ30" s="64">
        <v>102.68533409599375</v>
      </c>
      <c r="AK30" s="61">
        <v>112.8786395978783</v>
      </c>
      <c r="AL30" s="128">
        <v>74.307960359673444</v>
      </c>
      <c r="AM30" s="61">
        <v>160.19042431455412</v>
      </c>
      <c r="AS30" s="121"/>
      <c r="BA30" s="42"/>
      <c r="BB30" s="42"/>
    </row>
    <row r="31" spans="1:54" ht="15.75" x14ac:dyDescent="0.25">
      <c r="A31" s="25">
        <v>23</v>
      </c>
      <c r="B31" s="69">
        <v>60.02</v>
      </c>
      <c r="C31" s="51">
        <f t="shared" si="0"/>
        <v>22.939885329759861</v>
      </c>
      <c r="D31" s="52">
        <f t="shared" si="1"/>
        <v>49.520797921785118</v>
      </c>
      <c r="E31" s="59">
        <f t="shared" si="2"/>
        <v>-12.440683251544939</v>
      </c>
      <c r="F31" s="68">
        <v>180.5</v>
      </c>
      <c r="G31" s="52">
        <f t="shared" si="3"/>
        <v>104.57753821377503</v>
      </c>
      <c r="H31" s="52">
        <f t="shared" si="4"/>
        <v>68.933314324017005</v>
      </c>
      <c r="I31" s="53">
        <f t="shared" si="5"/>
        <v>6.9891474622079715</v>
      </c>
      <c r="J31" s="58">
        <v>0</v>
      </c>
      <c r="K31" s="81">
        <v>20.5</v>
      </c>
      <c r="L31" s="67">
        <v>0</v>
      </c>
      <c r="M31" s="67">
        <v>0</v>
      </c>
      <c r="N31" s="67">
        <v>0</v>
      </c>
      <c r="O31" s="67">
        <f>'[1]Exploitation '!P100</f>
        <v>0</v>
      </c>
      <c r="P31" s="72">
        <f t="shared" si="8"/>
        <v>0</v>
      </c>
      <c r="Q31" s="82">
        <f t="shared" si="9"/>
        <v>20.5</v>
      </c>
      <c r="R31" s="91">
        <v>0</v>
      </c>
      <c r="S31" s="84">
        <v>0</v>
      </c>
      <c r="T31" s="84">
        <v>0</v>
      </c>
      <c r="U31" s="84">
        <v>58.32</v>
      </c>
      <c r="V31" s="84">
        <v>0</v>
      </c>
      <c r="W31" s="84">
        <v>46.16</v>
      </c>
      <c r="X31" s="94">
        <f t="shared" si="10"/>
        <v>0</v>
      </c>
      <c r="Y31" s="95">
        <f t="shared" si="11"/>
        <v>104.47999999999999</v>
      </c>
      <c r="Z31" s="91">
        <v>0</v>
      </c>
      <c r="AA31" s="84">
        <v>0</v>
      </c>
      <c r="AB31" s="84">
        <v>0</v>
      </c>
      <c r="AC31" s="84">
        <v>87.74</v>
      </c>
      <c r="AD31" s="96">
        <f t="shared" si="12"/>
        <v>0</v>
      </c>
      <c r="AE31" s="52">
        <f t="shared" si="13"/>
        <v>87.74</v>
      </c>
      <c r="AF31" s="118">
        <v>0.13518709677419349</v>
      </c>
      <c r="AG31" s="117">
        <v>0.43407836021505375</v>
      </c>
      <c r="AH31" s="54">
        <f t="shared" si="6"/>
        <v>6.8539603654337782</v>
      </c>
      <c r="AI31" s="63">
        <f t="shared" si="7"/>
        <v>7.6252383882400068</v>
      </c>
      <c r="AJ31" s="64">
        <v>104.57753821377503</v>
      </c>
      <c r="AK31" s="61">
        <v>110.67988532975986</v>
      </c>
      <c r="AL31" s="128">
        <v>68.933314324017005</v>
      </c>
      <c r="AM31" s="61">
        <v>154.00079792178511</v>
      </c>
      <c r="AS31" s="121"/>
      <c r="BA31" s="42"/>
      <c r="BB31" s="42"/>
    </row>
    <row r="32" spans="1:54" ht="16.5" thickBot="1" x14ac:dyDescent="0.3">
      <c r="A32" s="26">
        <v>24</v>
      </c>
      <c r="B32" s="70">
        <v>70.539999999999992</v>
      </c>
      <c r="C32" s="55">
        <f t="shared" si="0"/>
        <v>28.039672660162609</v>
      </c>
      <c r="D32" s="52">
        <f t="shared" si="1"/>
        <v>54.809133533488534</v>
      </c>
      <c r="E32" s="59">
        <f t="shared" si="2"/>
        <v>-12.308806193651165</v>
      </c>
      <c r="F32" s="71">
        <v>166.26</v>
      </c>
      <c r="G32" s="56">
        <f t="shared" si="3"/>
        <v>93.305349231210755</v>
      </c>
      <c r="H32" s="52">
        <f t="shared" si="4"/>
        <v>66.50661495114322</v>
      </c>
      <c r="I32" s="53">
        <f t="shared" si="5"/>
        <v>6.4480358176460344</v>
      </c>
      <c r="J32" s="58">
        <v>0</v>
      </c>
      <c r="K32" s="81">
        <v>19.97</v>
      </c>
      <c r="L32" s="67">
        <v>0</v>
      </c>
      <c r="M32" s="67">
        <v>0</v>
      </c>
      <c r="N32" s="67">
        <v>0</v>
      </c>
      <c r="O32" s="67">
        <f>'[1]Exploitation '!P101</f>
        <v>0</v>
      </c>
      <c r="P32" s="72">
        <f t="shared" si="8"/>
        <v>0</v>
      </c>
      <c r="Q32" s="82">
        <f t="shared" si="9"/>
        <v>19.97</v>
      </c>
      <c r="R32" s="91">
        <v>0</v>
      </c>
      <c r="S32" s="84">
        <v>0</v>
      </c>
      <c r="T32" s="84">
        <v>0</v>
      </c>
      <c r="U32" s="84">
        <v>79.47</v>
      </c>
      <c r="V32" s="84">
        <v>0</v>
      </c>
      <c r="W32" s="84">
        <v>0</v>
      </c>
      <c r="X32" s="94">
        <f t="shared" si="10"/>
        <v>0</v>
      </c>
      <c r="Y32" s="95">
        <f t="shared" si="11"/>
        <v>79.47</v>
      </c>
      <c r="Z32" s="92">
        <v>0</v>
      </c>
      <c r="AA32" s="93">
        <v>0</v>
      </c>
      <c r="AB32" s="93">
        <v>0</v>
      </c>
      <c r="AC32" s="93">
        <v>88.54</v>
      </c>
      <c r="AD32" s="96">
        <f t="shared" si="12"/>
        <v>0</v>
      </c>
      <c r="AE32" s="52">
        <f t="shared" si="13"/>
        <v>88.54</v>
      </c>
      <c r="AF32" s="118">
        <v>0.13518709677419349</v>
      </c>
      <c r="AG32" s="117">
        <v>0.43407836021505375</v>
      </c>
      <c r="AH32" s="54">
        <f t="shared" si="6"/>
        <v>6.3128487208718411</v>
      </c>
      <c r="AI32" s="63">
        <f t="shared" si="7"/>
        <v>7.2271154461337801</v>
      </c>
      <c r="AJ32" s="65">
        <v>93.305349231210755</v>
      </c>
      <c r="AK32" s="62">
        <v>116.57967266016261</v>
      </c>
      <c r="AL32" s="129">
        <v>66.50661495114322</v>
      </c>
      <c r="AM32" s="62">
        <v>134.27913353348853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91.57</v>
      </c>
      <c r="C33" s="40">
        <f t="shared" ref="C33:AE33" si="14">MAX(C9:C32)</f>
        <v>28.039672660162609</v>
      </c>
      <c r="D33" s="40">
        <f t="shared" si="14"/>
        <v>80.687490840919708</v>
      </c>
      <c r="E33" s="40">
        <f t="shared" si="14"/>
        <v>8.2538941902672107</v>
      </c>
      <c r="F33" s="40">
        <f t="shared" si="14"/>
        <v>193.99</v>
      </c>
      <c r="G33" s="40">
        <f t="shared" si="14"/>
        <v>115.32999944232186</v>
      </c>
      <c r="H33" s="40">
        <f t="shared" si="14"/>
        <v>76.512186027892653</v>
      </c>
      <c r="I33" s="40">
        <f t="shared" si="14"/>
        <v>7.5017606790941658</v>
      </c>
      <c r="J33" s="40">
        <f t="shared" si="14"/>
        <v>0</v>
      </c>
      <c r="K33" s="40">
        <f t="shared" si="14"/>
        <v>20.5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20.5</v>
      </c>
      <c r="R33" s="40">
        <f t="shared" si="14"/>
        <v>23.31</v>
      </c>
      <c r="S33" s="40">
        <f t="shared" si="14"/>
        <v>0</v>
      </c>
      <c r="T33" s="40">
        <f t="shared" si="14"/>
        <v>0</v>
      </c>
      <c r="U33" s="40">
        <f t="shared" si="14"/>
        <v>83.12</v>
      </c>
      <c r="V33" s="40">
        <f t="shared" si="14"/>
        <v>0</v>
      </c>
      <c r="W33" s="40">
        <f t="shared" si="14"/>
        <v>47.51</v>
      </c>
      <c r="X33" s="40">
        <f t="shared" si="14"/>
        <v>23.31</v>
      </c>
      <c r="Y33" s="40">
        <f t="shared" si="14"/>
        <v>129.97</v>
      </c>
      <c r="Z33" s="40"/>
      <c r="AA33" s="40"/>
      <c r="AB33" s="40"/>
      <c r="AC33" s="40"/>
      <c r="AD33" s="40">
        <f t="shared" si="14"/>
        <v>7.3</v>
      </c>
      <c r="AE33" s="40">
        <f t="shared" si="14"/>
        <v>106.63</v>
      </c>
      <c r="AF33" s="40">
        <f t="shared" ref="AF33:AM33" si="15">MAX(AF9:AF32)</f>
        <v>0.13518709677419349</v>
      </c>
      <c r="AG33" s="40">
        <f t="shared" si="15"/>
        <v>0.43407836021505375</v>
      </c>
      <c r="AH33" s="40">
        <f t="shared" si="15"/>
        <v>7.3665735823199725</v>
      </c>
      <c r="AI33" s="40">
        <f t="shared" si="15"/>
        <v>8.9828567238646428</v>
      </c>
      <c r="AJ33" s="40">
        <f t="shared" si="15"/>
        <v>115.32999944232186</v>
      </c>
      <c r="AK33" s="40">
        <f t="shared" si="15"/>
        <v>123.7331861433626</v>
      </c>
      <c r="AL33" s="40">
        <f t="shared" si="15"/>
        <v>76.512186027892653</v>
      </c>
      <c r="AM33" s="130">
        <f t="shared" si="15"/>
        <v>188.07987877255772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57.991224489795911</v>
      </c>
      <c r="C34" s="41">
        <f t="shared" ref="C34:AE34" si="16">AVERAGE(C9:C33,C9:C32)</f>
        <v>12.560830776833622</v>
      </c>
      <c r="D34" s="41">
        <f t="shared" si="16"/>
        <v>56.63695958766197</v>
      </c>
      <c r="E34" s="41">
        <f t="shared" si="16"/>
        <v>-10.68797286059049</v>
      </c>
      <c r="F34" s="41">
        <f t="shared" si="16"/>
        <v>145.0504081632653</v>
      </c>
      <c r="G34" s="41">
        <f t="shared" si="16"/>
        <v>85.519078561288381</v>
      </c>
      <c r="H34" s="41">
        <f t="shared" si="16"/>
        <v>53.717880728339324</v>
      </c>
      <c r="I34" s="41">
        <f t="shared" si="16"/>
        <v>5.9227130807663491</v>
      </c>
      <c r="J34" s="41">
        <f t="shared" si="16"/>
        <v>0</v>
      </c>
      <c r="K34" s="41">
        <f t="shared" si="16"/>
        <v>19.335102040816334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19.335102040816334</v>
      </c>
      <c r="R34" s="41">
        <f t="shared" si="16"/>
        <v>6.6728571428571435</v>
      </c>
      <c r="S34" s="41">
        <f t="shared" si="16"/>
        <v>0</v>
      </c>
      <c r="T34" s="41">
        <f t="shared" si="16"/>
        <v>0</v>
      </c>
      <c r="U34" s="41">
        <f t="shared" si="16"/>
        <v>64.101224489795925</v>
      </c>
      <c r="V34" s="41">
        <f t="shared" si="16"/>
        <v>0</v>
      </c>
      <c r="W34" s="41">
        <f t="shared" si="16"/>
        <v>44.709183673469376</v>
      </c>
      <c r="X34" s="41">
        <f t="shared" si="16"/>
        <v>6.6728571428571435</v>
      </c>
      <c r="Y34" s="41">
        <f t="shared" si="16"/>
        <v>108.79693877551021</v>
      </c>
      <c r="Z34" s="41">
        <f>AVERAGE(Z9:Z33,Z9:Z32)</f>
        <v>1.2125000000000004</v>
      </c>
      <c r="AA34" s="41">
        <f>AVERAGE(AA9:AA33,AA9:AA32)</f>
        <v>0</v>
      </c>
      <c r="AB34" s="41">
        <f>AVERAGE(AB9:AB33,AB9:AB32)</f>
        <v>0</v>
      </c>
      <c r="AC34" s="41">
        <f t="shared" si="16"/>
        <v>93.814999999999984</v>
      </c>
      <c r="AD34" s="41">
        <f t="shared" si="16"/>
        <v>1.3367346938775511</v>
      </c>
      <c r="AE34" s="41">
        <f t="shared" si="16"/>
        <v>94.076530612244881</v>
      </c>
      <c r="AF34" s="41">
        <f t="shared" ref="AF34:AM34" si="17">AVERAGE(AF9:AF33,AF9:AF32)</f>
        <v>0.13518709677419335</v>
      </c>
      <c r="AG34" s="41">
        <f t="shared" si="17"/>
        <v>0.43407836021505375</v>
      </c>
      <c r="AH34" s="41">
        <f t="shared" si="17"/>
        <v>5.7875259839921576</v>
      </c>
      <c r="AI34" s="41">
        <f t="shared" si="17"/>
        <v>7.8184190015171611</v>
      </c>
      <c r="AJ34" s="41">
        <f t="shared" si="17"/>
        <v>86.706833663329192</v>
      </c>
      <c r="AK34" s="41">
        <f t="shared" si="17"/>
        <v>106.41416778669486</v>
      </c>
      <c r="AL34" s="41">
        <f t="shared" si="17"/>
        <v>59.915023585482182</v>
      </c>
      <c r="AM34" s="131">
        <f t="shared" si="17"/>
        <v>164.97313076994033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10" t="s">
        <v>15</v>
      </c>
      <c r="B36" s="211"/>
      <c r="C36" s="211"/>
      <c r="D36" s="211"/>
      <c r="E36" s="211"/>
      <c r="F36" s="212"/>
      <c r="G36" s="114"/>
      <c r="H36" s="201" t="s">
        <v>95</v>
      </c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3"/>
      <c r="W36" s="201" t="s">
        <v>96</v>
      </c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3"/>
      <c r="AL36" s="201" t="s">
        <v>97</v>
      </c>
      <c r="AM36" s="202"/>
      <c r="AN36" s="202"/>
      <c r="AO36" s="202"/>
      <c r="AP36" s="202"/>
      <c r="AQ36" s="202"/>
      <c r="AR36" s="202"/>
      <c r="AS36" s="203"/>
    </row>
    <row r="37" spans="1:45" ht="23.25" customHeight="1" x14ac:dyDescent="0.25">
      <c r="A37" s="199" t="s">
        <v>94</v>
      </c>
      <c r="B37" s="200"/>
      <c r="C37" s="200"/>
      <c r="D37" s="199" t="s">
        <v>101</v>
      </c>
      <c r="E37" s="200"/>
      <c r="F37" s="204"/>
      <c r="G37" s="115"/>
      <c r="H37" s="196" t="s">
        <v>19</v>
      </c>
      <c r="I37" s="197"/>
      <c r="J37" s="197"/>
      <c r="K37" s="197"/>
      <c r="L37" s="198"/>
      <c r="M37" s="213" t="s">
        <v>17</v>
      </c>
      <c r="N37" s="197"/>
      <c r="O37" s="197"/>
      <c r="P37" s="197"/>
      <c r="Q37" s="198"/>
      <c r="R37" s="213" t="s">
        <v>18</v>
      </c>
      <c r="S37" s="197"/>
      <c r="T37" s="197"/>
      <c r="U37" s="197"/>
      <c r="V37" s="214"/>
      <c r="W37" s="196" t="s">
        <v>98</v>
      </c>
      <c r="X37" s="197"/>
      <c r="Y37" s="197"/>
      <c r="Z37" s="197"/>
      <c r="AA37" s="198"/>
      <c r="AB37" s="213" t="s">
        <v>16</v>
      </c>
      <c r="AC37" s="197"/>
      <c r="AD37" s="197"/>
      <c r="AE37" s="197"/>
      <c r="AF37" s="198"/>
      <c r="AG37" s="213" t="s">
        <v>74</v>
      </c>
      <c r="AH37" s="197"/>
      <c r="AI37" s="197"/>
      <c r="AJ37" s="197"/>
      <c r="AK37" s="214"/>
      <c r="AL37" s="196" t="s">
        <v>93</v>
      </c>
      <c r="AM37" s="197"/>
      <c r="AN37" s="197"/>
      <c r="AO37" s="198"/>
      <c r="AP37" s="213" t="s">
        <v>99</v>
      </c>
      <c r="AQ37" s="197"/>
      <c r="AR37" s="197"/>
      <c r="AS37" s="214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134">
        <v>454</v>
      </c>
      <c r="K38" s="133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134">
        <v>149.96</v>
      </c>
      <c r="Z38" s="133"/>
      <c r="AA38" s="8" t="s">
        <v>21</v>
      </c>
      <c r="AB38" s="5" t="s">
        <v>23</v>
      </c>
      <c r="AC38" s="30"/>
      <c r="AD38" s="134">
        <v>1549.2</v>
      </c>
      <c r="AE38" s="133"/>
      <c r="AF38" s="7" t="s">
        <v>21</v>
      </c>
      <c r="AG38" s="5" t="s">
        <v>24</v>
      </c>
      <c r="AH38" s="6"/>
      <c r="AI38" s="134">
        <v>1104.7929999999999</v>
      </c>
      <c r="AJ38" s="133"/>
      <c r="AK38" s="100" t="s">
        <v>21</v>
      </c>
      <c r="AL38" s="99" t="s">
        <v>24</v>
      </c>
      <c r="AM38" s="133">
        <v>27.04</v>
      </c>
      <c r="AN38" s="135"/>
      <c r="AO38" s="8" t="s">
        <v>21</v>
      </c>
      <c r="AP38" s="5" t="s">
        <v>24</v>
      </c>
      <c r="AQ38" s="133">
        <f>'[2]27 MAI 2023 '!$K$14</f>
        <v>2207.5</v>
      </c>
      <c r="AR38" s="133"/>
      <c r="AS38" s="110" t="s">
        <v>21</v>
      </c>
    </row>
    <row r="39" spans="1:45" ht="15.75" thickBot="1" x14ac:dyDescent="0.3">
      <c r="A39" s="9" t="s">
        <v>22</v>
      </c>
      <c r="B39" s="10">
        <v>3505.64</v>
      </c>
      <c r="C39" s="11" t="s">
        <v>21</v>
      </c>
      <c r="D39" s="9" t="s">
        <v>71</v>
      </c>
      <c r="E39" s="10">
        <v>1396</v>
      </c>
      <c r="F39" s="12" t="s">
        <v>21</v>
      </c>
      <c r="G39" s="98"/>
      <c r="H39" s="101" t="s">
        <v>25</v>
      </c>
      <c r="I39" s="102"/>
      <c r="J39" s="103">
        <v>20.5</v>
      </c>
      <c r="K39" s="104" t="s">
        <v>62</v>
      </c>
      <c r="L39" s="105" t="s">
        <v>108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v>23.31</v>
      </c>
      <c r="Z39" s="102" t="s">
        <v>62</v>
      </c>
      <c r="AA39" s="108">
        <f>'[2]27 MAI 2023 '!$H$30</f>
        <v>146.500000000011</v>
      </c>
      <c r="AB39" s="106" t="s">
        <v>25</v>
      </c>
      <c r="AC39" s="109"/>
      <c r="AD39" s="103">
        <v>85.86</v>
      </c>
      <c r="AE39" s="104" t="s">
        <v>72</v>
      </c>
      <c r="AF39" s="108">
        <v>45019.12777777778</v>
      </c>
      <c r="AG39" s="106" t="s">
        <v>25</v>
      </c>
      <c r="AH39" s="102">
        <v>48</v>
      </c>
      <c r="AI39" s="103"/>
      <c r="AJ39" s="102" t="s">
        <v>77</v>
      </c>
      <c r="AK39" s="107" t="s">
        <v>107</v>
      </c>
      <c r="AL39" s="101" t="s">
        <v>25</v>
      </c>
      <c r="AM39" s="102">
        <v>7.3</v>
      </c>
      <c r="AN39" s="103" t="s">
        <v>77</v>
      </c>
      <c r="AO39" s="111" t="s">
        <v>106</v>
      </c>
      <c r="AP39" s="106" t="s">
        <v>25</v>
      </c>
      <c r="AQ39" s="102" t="s">
        <v>105</v>
      </c>
      <c r="AR39" s="104"/>
      <c r="AS39" s="107">
        <f>'[2]27 MAI 2023 '!$L$15</f>
        <v>146.125000000011</v>
      </c>
    </row>
    <row r="40" spans="1:45" ht="16.5" thickTop="1" thickBot="1" x14ac:dyDescent="0.3">
      <c r="AM40" s="132"/>
    </row>
    <row r="41" spans="1:45" ht="24" customHeight="1" thickTop="1" thickBot="1" x14ac:dyDescent="0.3">
      <c r="A41" s="182" t="s">
        <v>26</v>
      </c>
      <c r="B41" s="182"/>
      <c r="C41" s="182"/>
      <c r="D41" s="183"/>
      <c r="E41" s="184" t="s">
        <v>27</v>
      </c>
      <c r="F41" s="185"/>
      <c r="G41" s="186"/>
    </row>
    <row r="42" spans="1:45" ht="25.5" customHeight="1" thickTop="1" thickBot="1" x14ac:dyDescent="0.3">
      <c r="A42" s="187" t="s">
        <v>28</v>
      </c>
      <c r="B42" s="188"/>
      <c r="C42" s="188"/>
      <c r="D42" s="189"/>
      <c r="E42" s="43">
        <f>+'[2]27 MAI 2023 '!$C$4</f>
        <v>503.79000000000008</v>
      </c>
      <c r="F42" s="44" t="s">
        <v>69</v>
      </c>
      <c r="G42" s="47">
        <f>+'[2]27 MAI 2023 '!$E$4</f>
        <v>146.041666666678</v>
      </c>
    </row>
    <row r="43" spans="1:45" ht="32.25" customHeight="1" thickBot="1" x14ac:dyDescent="0.3">
      <c r="A43" s="190" t="s">
        <v>70</v>
      </c>
      <c r="B43" s="191"/>
      <c r="C43" s="191"/>
      <c r="D43" s="192"/>
      <c r="E43" s="77" t="s">
        <v>75</v>
      </c>
      <c r="F43" s="78"/>
      <c r="G43" s="79">
        <f>45.85+83.12</f>
        <v>128.97</v>
      </c>
    </row>
    <row r="44" spans="1:45" ht="32.25" customHeight="1" thickBot="1" x14ac:dyDescent="0.3">
      <c r="A44" s="190" t="s">
        <v>29</v>
      </c>
      <c r="B44" s="191"/>
      <c r="C44" s="191"/>
      <c r="D44" s="192"/>
      <c r="E44" s="77" t="s">
        <v>76</v>
      </c>
      <c r="F44" s="78"/>
      <c r="G44" s="79">
        <v>105.35</v>
      </c>
    </row>
    <row r="45" spans="1:45" ht="29.25" customHeight="1" thickBot="1" x14ac:dyDescent="0.3">
      <c r="A45" s="193" t="s">
        <v>30</v>
      </c>
      <c r="B45" s="194"/>
      <c r="C45" s="194"/>
      <c r="D45" s="195"/>
      <c r="E45" s="45">
        <f>+'[2]27 MAI 2023 '!$C$9</f>
        <v>261.9932441705925</v>
      </c>
      <c r="F45" s="83" t="s">
        <v>72</v>
      </c>
      <c r="G45" s="48">
        <f>+'[2]27 MAI 2023 '!$E$9</f>
        <v>146.041666666678</v>
      </c>
    </row>
    <row r="46" spans="1:45" ht="34.5" customHeight="1" thickBot="1" x14ac:dyDescent="0.3">
      <c r="A46" s="177" t="s">
        <v>31</v>
      </c>
      <c r="B46" s="178"/>
      <c r="C46" s="178"/>
      <c r="D46" s="179"/>
      <c r="E46" s="46">
        <f>+'[2]27 MAI 2023 '!$C$10</f>
        <v>232.36282125462597</v>
      </c>
      <c r="F46" s="80" t="s">
        <v>72</v>
      </c>
      <c r="G46" s="60">
        <f>+'[2]27 MAI 2023 '!$E$10</f>
        <v>146.791666666678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111</v>
      </c>
    </row>
    <row r="57" spans="1:44" x14ac:dyDescent="0.25">
      <c r="A57" s="37" t="s">
        <v>65</v>
      </c>
      <c r="B57" t="s">
        <v>109</v>
      </c>
    </row>
    <row r="58" spans="1:44" x14ac:dyDescent="0.25">
      <c r="A58" s="37" t="s">
        <v>66</v>
      </c>
      <c r="B58" t="s">
        <v>110</v>
      </c>
    </row>
    <row r="59" spans="1:44" ht="15.75" x14ac:dyDescent="0.25">
      <c r="J59" s="29" t="s">
        <v>61</v>
      </c>
      <c r="R59" s="38" t="s">
        <v>100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40"/>
      <c r="AN80" s="140"/>
      <c r="AO80" s="140"/>
    </row>
    <row r="81" spans="39:41" x14ac:dyDescent="0.25">
      <c r="AM81" s="140"/>
      <c r="AN81" s="140"/>
      <c r="AO81" s="140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27 MAI 23 </vt:lpstr>
      <vt:lpstr>'27 MAI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2023-05-28T09:30:07Z</dcterms:modified>
</cp:coreProperties>
</file>