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82026ED2-4403-4ADD-BB9D-36E085D3D3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 MAI 23" sheetId="3" r:id="rId1"/>
  </sheets>
  <externalReferences>
    <externalReference r:id="rId2"/>
  </externalReferences>
  <definedNames>
    <definedName name="_xlnm.Print_Area" localSheetId="0">'03 MAI 23'!$A$1:$AS$59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" i="3" l="1"/>
  <c r="AI9" i="3"/>
  <c r="AS39" i="3" l="1"/>
  <c r="AQ39" i="3"/>
  <c r="AQ38" i="3"/>
  <c r="AO39" i="3"/>
  <c r="AM39" i="3"/>
  <c r="AM38" i="3"/>
  <c r="AK39" i="3"/>
  <c r="AI39" i="3"/>
  <c r="AI38" i="3"/>
  <c r="AF39" i="3"/>
  <c r="AD39" i="3"/>
  <c r="AD38" i="3"/>
  <c r="AA39" i="3"/>
  <c r="Y39" i="3"/>
  <c r="Y38" i="3"/>
  <c r="E46" i="3"/>
  <c r="E45" i="3"/>
  <c r="G46" i="3"/>
  <c r="G45" i="3"/>
  <c r="G44" i="3"/>
  <c r="G43" i="3"/>
  <c r="G42" i="3"/>
  <c r="E42" i="3"/>
  <c r="L39" i="3"/>
  <c r="J39" i="3"/>
  <c r="J38" i="3"/>
  <c r="E39" i="3"/>
  <c r="B39" i="3"/>
  <c r="Z33" i="3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AH17" i="3" l="1"/>
  <c r="AH21" i="3"/>
  <c r="I21" i="3" s="1"/>
  <c r="AH23" i="3"/>
  <c r="I23" i="3" s="1"/>
  <c r="AH19" i="3"/>
  <c r="I19" i="3" s="1"/>
  <c r="AH28" i="3"/>
  <c r="AH18" i="3"/>
  <c r="I18" i="3" s="1"/>
  <c r="AH32" i="3"/>
  <c r="I32" i="3" s="1"/>
  <c r="AH22" i="3"/>
  <c r="I22" i="3" s="1"/>
  <c r="AH27" i="3"/>
  <c r="AH31" i="3"/>
  <c r="I31" i="3" s="1"/>
  <c r="AH25" i="3"/>
  <c r="AH30" i="3"/>
  <c r="I30" i="3" s="1"/>
  <c r="AH26" i="3"/>
  <c r="I26" i="3" s="1"/>
  <c r="AH16" i="3"/>
  <c r="I16" i="3" s="1"/>
  <c r="AH24" i="3"/>
  <c r="I24" i="3" s="1"/>
  <c r="AH29" i="3"/>
  <c r="I29" i="3" s="1"/>
  <c r="AH20" i="3"/>
  <c r="C15" i="3"/>
  <c r="AI15" i="3"/>
  <c r="E15" i="3" s="1"/>
  <c r="C13" i="3"/>
  <c r="AI13" i="3"/>
  <c r="E13" i="3" s="1"/>
  <c r="C23" i="3"/>
  <c r="AI23" i="3"/>
  <c r="E23" i="3" s="1"/>
  <c r="C9" i="3"/>
  <c r="E9" i="3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E10" i="3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I25" i="3"/>
  <c r="AH10" i="3"/>
  <c r="I10" i="3" s="1"/>
  <c r="AH14" i="3"/>
  <c r="I14" i="3" s="1"/>
  <c r="AH11" i="3"/>
  <c r="I11" i="3" s="1"/>
  <c r="I27" i="3"/>
  <c r="I17" i="3"/>
  <c r="AI29" i="3"/>
  <c r="E29" i="3" s="1"/>
  <c r="I28" i="3"/>
  <c r="AH15" i="3"/>
  <c r="I15" i="3" s="1"/>
  <c r="AH13" i="3"/>
  <c r="I13" i="3" s="1"/>
  <c r="I20" i="3"/>
  <c r="AH12" i="3"/>
  <c r="I12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<sst xmlns="http://schemas.openxmlformats.org/spreadsheetml/2006/main" count="139" uniqueCount="106">
  <si>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</si>
  <si>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</si>
  <si>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</si>
  <si>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</si>
  <si>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</si>
  <si>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</si>
  <si>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</si>
  <si>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</si>
  <si>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</si>
  <si>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</si>
  <si>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</si>
  <si>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</si>
  <si>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</si>
  <si>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</si>
  <si>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</si>
  <si>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</si>
  <si>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</si>
  <si>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</si>
  <si>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</si>
  <si>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</si>
  <si>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</si>
  <si>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</si>
  <si>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</si>
  <si>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</si>
  <si>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</si>
  <si>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</si>
  <si>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</si>
  <si>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</si>
  <si>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</si>
  <si>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</si>
  <si>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</si>
  <si>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</si>
  <si>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</si>
  <si>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</si>
  <si>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</si>
  <si>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</si>
  <si>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</si>
  <si>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</si>
  <si>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</si>
  <si>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</si>
  <si>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</si>
  <si>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</si>
  <si>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</si>
  <si>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</si>
  <si>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</si>
  <si>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</si>
  <si>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</si>
  <si>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</si>
  <si>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</si>
  <si>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</si>
  <si>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</si>
  <si>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</si>
  <si>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</si>
  <si>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</si>
  <si>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</si>
  <si>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</si>
  <si>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</si>
  <si>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</si>
  <si>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</si>
  <si>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</si>
  <si>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</si>
  <si>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</si>
  <si>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</si>
  <si>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</si>
  <si>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</si>
  <si>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</si>
  <si>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</si>
  <si>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</si>
  <si>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</si>
  <si>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</si>
  <si>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</si>
  <si>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</si>
  <si>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</si>
  <si>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</si>
  <si>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</si>
  <si>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</si>
  <si>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</si>
  <si>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</si>
  <si>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</si>
  <si>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</si>
  <si>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</si>
  <si>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</si>
  <si>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</si>
  <si>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</si>
  <si>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</si>
  <si>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</si>
  <si>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</si>
  <si>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</si>
  <si>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</si>
  <si>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</si>
  <si>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</si>
  <si>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</si>
  <si>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</si>
  <si>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</si>
  <si>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</si>
  <si>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</si>
  <si>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</si>
  <si>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</si>
  <si>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</si>
  <si>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</si>
  <si>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</si>
  <si>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</si>
  <si>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</si>
  <si>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</si>
  <si>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TETE</t>
  </si>
  <si>
    <t>TAGBA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</si>
</sst>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'03 MAI 23'!$B$8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23'!$B$9:$B$32</c:f>
              <c:numCache>
                <c:formatCode>General</c:formatCode>
                <c:ptCount val="24"/>
                <c:pt idx="0">
                  <c:v>90.6</c:v>
                </c:pt>
                <c:pt idx="1">
                  <c:v>78.67</c:v>
                </c:pt>
                <c:pt idx="2">
                  <c:v>77.69</c:v>
                </c:pt>
                <c:pt idx="3">
                  <c:v>76.81</c:v>
                </c:pt>
                <c:pt idx="4">
                  <c:v>78.31</c:v>
                </c:pt>
                <c:pt idx="5">
                  <c:v>67.98</c:v>
                </c:pt>
                <c:pt idx="6">
                  <c:v>64.45</c:v>
                </c:pt>
                <c:pt idx="7">
                  <c:v>77.709999999999994</c:v>
                </c:pt>
                <c:pt idx="8">
                  <c:v>93.210000000000008</c:v>
                </c:pt>
                <c:pt idx="9">
                  <c:v>97.949999999999989</c:v>
                </c:pt>
                <c:pt idx="10">
                  <c:v>76.77000000000001</c:v>
                </c:pt>
                <c:pt idx="11">
                  <c:v>72.819999999999993</c:v>
                </c:pt>
                <c:pt idx="12">
                  <c:v>71.569999999999993</c:v>
                </c:pt>
                <c:pt idx="13">
                  <c:v>72.92</c:v>
                </c:pt>
                <c:pt idx="14">
                  <c:v>80.400000000000006</c:v>
                </c:pt>
                <c:pt idx="15">
                  <c:v>76.52</c:v>
                </c:pt>
                <c:pt idx="16">
                  <c:v>69.53</c:v>
                </c:pt>
                <c:pt idx="17">
                  <c:v>57.989999999999995</c:v>
                </c:pt>
                <c:pt idx="18">
                  <c:v>79.17</c:v>
                </c:pt>
                <c:pt idx="19">
                  <c:v>87.25</c:v>
                </c:pt>
                <c:pt idx="20">
                  <c:v>91.009999999999991</c:v>
                </c:pt>
                <c:pt idx="21">
                  <c:v>88.57</c:v>
                </c:pt>
                <c:pt idx="22">
                  <c:v>86.9</c:v>
                </c:pt>
                <c:pt idx="23">
                  <c:v>88.46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'03 MAI 23'!$C$8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23'!$C$9:$C$32</c:f>
              <c:numCache>
                <c:formatCode>General</c:formatCode>
                <c:ptCount val="24"/>
                <c:pt idx="0">
                  <c:v>7.5</c:v>
                </c:pt>
                <c:pt idx="1">
                  <c:v>7.5</c:v>
                </c:pt>
                <c:pt idx="2">
                  <c:v>6.0034587172415881</c:v>
                </c:pt>
                <c:pt idx="3">
                  <c:v>5.2942987176673322</c:v>
                </c:pt>
                <c:pt idx="4">
                  <c:v>8.3349181094311966</c:v>
                </c:pt>
                <c:pt idx="5">
                  <c:v>6.8192124895185771</c:v>
                </c:pt>
                <c:pt idx="6">
                  <c:v>5.3426045908174249</c:v>
                </c:pt>
                <c:pt idx="7">
                  <c:v>7.8005746797968376</c:v>
                </c:pt>
                <c:pt idx="8">
                  <c:v>6.8295016342609927</c:v>
                </c:pt>
                <c:pt idx="9">
                  <c:v>6.353562704872818</c:v>
                </c:pt>
                <c:pt idx="10">
                  <c:v>8.1315389587026239</c:v>
                </c:pt>
                <c:pt idx="11">
                  <c:v>7.7330734975758055</c:v>
                </c:pt>
                <c:pt idx="12">
                  <c:v>5.0032145981138907</c:v>
                </c:pt>
                <c:pt idx="13">
                  <c:v>7.4707236765097651</c:v>
                </c:pt>
                <c:pt idx="14">
                  <c:v>9.9677017508631369</c:v>
                </c:pt>
                <c:pt idx="15">
                  <c:v>8.8892290035283121</c:v>
                </c:pt>
                <c:pt idx="16">
                  <c:v>6.3925070248798992</c:v>
                </c:pt>
                <c:pt idx="17">
                  <c:v>6.1007446784066728</c:v>
                </c:pt>
                <c:pt idx="18">
                  <c:v>9.8900395697550145</c:v>
                </c:pt>
                <c:pt idx="19">
                  <c:v>7.0821237865307864</c:v>
                </c:pt>
                <c:pt idx="20">
                  <c:v>6.2855867756445107</c:v>
                </c:pt>
                <c:pt idx="21">
                  <c:v>6.6741417958429725</c:v>
                </c:pt>
                <c:pt idx="22">
                  <c:v>6.8100934106019793</c:v>
                </c:pt>
                <c:pt idx="23">
                  <c:v>7.0627300948843912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'03 MAI 23'!$D$8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23'!$D$9:$D$32</c:f>
              <c:numCache>
                <c:formatCode>0.00</c:formatCode>
                <c:ptCount val="24"/>
                <c:pt idx="0">
                  <c:v>106.13984203009205</c:v>
                </c:pt>
                <c:pt idx="1">
                  <c:v>93.350138433517898</c:v>
                </c:pt>
                <c:pt idx="2">
                  <c:v>87.172475443102968</c:v>
                </c:pt>
                <c:pt idx="3">
                  <c:v>87.021515207185544</c:v>
                </c:pt>
                <c:pt idx="4">
                  <c:v>85.443096261426945</c:v>
                </c:pt>
                <c:pt idx="5">
                  <c:v>76.915518301125829</c:v>
                </c:pt>
                <c:pt idx="6">
                  <c:v>74.96684476934513</c:v>
                </c:pt>
                <c:pt idx="7">
                  <c:v>85.430919057849621</c:v>
                </c:pt>
                <c:pt idx="8">
                  <c:v>101.46379688785726</c:v>
                </c:pt>
                <c:pt idx="9">
                  <c:v>106.55149706100768</c:v>
                </c:pt>
                <c:pt idx="10">
                  <c:v>83.414882438461419</c:v>
                </c:pt>
                <c:pt idx="11">
                  <c:v>80.053186162192134</c:v>
                </c:pt>
                <c:pt idx="12">
                  <c:v>81.469205660280807</c:v>
                </c:pt>
                <c:pt idx="13">
                  <c:v>80.475735404756762</c:v>
                </c:pt>
                <c:pt idx="14">
                  <c:v>85.199479727662833</c:v>
                </c:pt>
                <c:pt idx="15">
                  <c:v>82.507991487079579</c:v>
                </c:pt>
                <c:pt idx="16">
                  <c:v>77.96067395611135</c:v>
                </c:pt>
                <c:pt idx="17">
                  <c:v>67.185631627954479</c:v>
                </c:pt>
                <c:pt idx="18">
                  <c:v>83.984422453576997</c:v>
                </c:pt>
                <c:pt idx="19">
                  <c:v>75.081895221100567</c:v>
                </c:pt>
                <c:pt idx="20">
                  <c:v>79.514953407438526</c:v>
                </c:pt>
                <c:pt idx="21">
                  <c:v>76.7505177840317</c:v>
                </c:pt>
                <c:pt idx="22">
                  <c:v>75.024085399573806</c:v>
                </c:pt>
                <c:pt idx="23">
                  <c:v>76.262849380730927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'03 MAI 23'!$E$8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23'!$E$9:$E$32</c:f>
              <c:numCache>
                <c:formatCode>0.00</c:formatCode>
                <c:ptCount val="24"/>
                <c:pt idx="0">
                  <c:v>-17.01116146453159</c:v>
                </c:pt>
                <c:pt idx="1">
                  <c:v>-17.870865061105768</c:v>
                </c:pt>
                <c:pt idx="2">
                  <c:v>-15.485934160344549</c:v>
                </c:pt>
                <c:pt idx="3">
                  <c:v>-15.505813924852895</c:v>
                </c:pt>
                <c:pt idx="4">
                  <c:v>-15.468014370858121</c:v>
                </c:pt>
                <c:pt idx="5">
                  <c:v>-15.754730790644395</c:v>
                </c:pt>
                <c:pt idx="6">
                  <c:v>-15.85944936016255</c:v>
                </c:pt>
                <c:pt idx="7">
                  <c:v>-15.521493737646459</c:v>
                </c:pt>
                <c:pt idx="8">
                  <c:v>-15.083298522118234</c:v>
                </c:pt>
                <c:pt idx="9">
                  <c:v>-14.955059765880485</c:v>
                </c:pt>
                <c:pt idx="10">
                  <c:v>-14.77642139716405</c:v>
                </c:pt>
                <c:pt idx="11">
                  <c:v>-14.96625965976795</c:v>
                </c:pt>
                <c:pt idx="12">
                  <c:v>-14.902420258394692</c:v>
                </c:pt>
                <c:pt idx="13">
                  <c:v>-15.026459081266545</c:v>
                </c:pt>
                <c:pt idx="14">
                  <c:v>-14.767181478525963</c:v>
                </c:pt>
                <c:pt idx="15">
                  <c:v>-14.87722049060789</c:v>
                </c:pt>
                <c:pt idx="16">
                  <c:v>-14.823180980991246</c:v>
                </c:pt>
                <c:pt idx="17">
                  <c:v>-15.296376306361132</c:v>
                </c:pt>
                <c:pt idx="18">
                  <c:v>-14.704462023332006</c:v>
                </c:pt>
                <c:pt idx="19">
                  <c:v>5.0859809923686647</c:v>
                </c:pt>
                <c:pt idx="20">
                  <c:v>5.209459816916965</c:v>
                </c:pt>
                <c:pt idx="21">
                  <c:v>5.1453404201253115</c:v>
                </c:pt>
                <c:pt idx="22">
                  <c:v>5.0658211898242236</c:v>
                </c:pt>
                <c:pt idx="23">
                  <c:v>5.1344205243846694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'03 MAI 23'!$Q$8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23'!$Q$9:$Q$32</c:f>
              <c:numCache>
                <c:formatCode>0.00</c:formatCode>
                <c:ptCount val="24"/>
                <c:pt idx="0">
                  <c:v>20.12</c:v>
                </c:pt>
                <c:pt idx="1">
                  <c:v>20.12</c:v>
                </c:pt>
                <c:pt idx="2">
                  <c:v>20.12</c:v>
                </c:pt>
                <c:pt idx="3">
                  <c:v>20.12</c:v>
                </c:pt>
                <c:pt idx="4">
                  <c:v>20.12</c:v>
                </c:pt>
                <c:pt idx="5">
                  <c:v>20.12</c:v>
                </c:pt>
                <c:pt idx="6">
                  <c:v>20.12</c:v>
                </c:pt>
                <c:pt idx="7">
                  <c:v>20.12</c:v>
                </c:pt>
                <c:pt idx="8">
                  <c:v>20.12</c:v>
                </c:pt>
                <c:pt idx="9">
                  <c:v>20.12</c:v>
                </c:pt>
                <c:pt idx="10">
                  <c:v>20.12</c:v>
                </c:pt>
                <c:pt idx="11">
                  <c:v>20.12</c:v>
                </c:pt>
                <c:pt idx="12">
                  <c:v>20.12</c:v>
                </c:pt>
                <c:pt idx="13">
                  <c:v>20.12</c:v>
                </c:pt>
                <c:pt idx="14">
                  <c:v>20.12</c:v>
                </c:pt>
                <c:pt idx="15">
                  <c:v>20.12</c:v>
                </c:pt>
                <c:pt idx="16">
                  <c:v>20.12</c:v>
                </c:pt>
                <c:pt idx="17">
                  <c:v>20.12</c:v>
                </c:pt>
                <c:pt idx="18">
                  <c:v>20.12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'03 MAI 23'!$AE$8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'03 MAI 23'!$AK$8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23'!$AK$9:$AK$32</c:f>
              <c:numCache>
                <c:formatCode>0.00</c:formatCode>
                <c:ptCount val="24"/>
                <c:pt idx="0">
                  <c:v>7.5</c:v>
                </c:pt>
                <c:pt idx="1">
                  <c:v>7.5</c:v>
                </c:pt>
                <c:pt idx="2">
                  <c:v>6.0034587172415881</c:v>
                </c:pt>
                <c:pt idx="3">
                  <c:v>5.2942987176673322</c:v>
                </c:pt>
                <c:pt idx="4">
                  <c:v>8.3349181094311966</c:v>
                </c:pt>
                <c:pt idx="5">
                  <c:v>6.8192124895185771</c:v>
                </c:pt>
                <c:pt idx="6">
                  <c:v>5.3426045908174249</c:v>
                </c:pt>
                <c:pt idx="7">
                  <c:v>7.8005746797968376</c:v>
                </c:pt>
                <c:pt idx="8">
                  <c:v>6.8295016342609927</c:v>
                </c:pt>
                <c:pt idx="9">
                  <c:v>6.353562704872818</c:v>
                </c:pt>
                <c:pt idx="10">
                  <c:v>8.1315389587026239</c:v>
                </c:pt>
                <c:pt idx="11">
                  <c:v>7.7330734975758055</c:v>
                </c:pt>
                <c:pt idx="12">
                  <c:v>5.0032145981138907</c:v>
                </c:pt>
                <c:pt idx="13">
                  <c:v>7.4707236765097651</c:v>
                </c:pt>
                <c:pt idx="14">
                  <c:v>9.9677017508631369</c:v>
                </c:pt>
                <c:pt idx="15">
                  <c:v>8.8892290035283121</c:v>
                </c:pt>
                <c:pt idx="16">
                  <c:v>6.3925070248798992</c:v>
                </c:pt>
                <c:pt idx="17">
                  <c:v>6.1007446784066728</c:v>
                </c:pt>
                <c:pt idx="18">
                  <c:v>9.8900395697550145</c:v>
                </c:pt>
                <c:pt idx="19">
                  <c:v>7.0821237865307864</c:v>
                </c:pt>
                <c:pt idx="20">
                  <c:v>6.2855867756445107</c:v>
                </c:pt>
                <c:pt idx="21">
                  <c:v>6.6741417958429725</c:v>
                </c:pt>
                <c:pt idx="22">
                  <c:v>6.8100934106019793</c:v>
                </c:pt>
                <c:pt idx="23">
                  <c:v>7.0627300948843912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'03 MAI 23'!$AM$8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23'!$AM$9:$AM$32</c:f>
              <c:numCache>
                <c:formatCode>0.00</c:formatCode>
                <c:ptCount val="24"/>
                <c:pt idx="0">
                  <c:v>169.93984203009205</c:v>
                </c:pt>
                <c:pt idx="1">
                  <c:v>158.1501384335179</c:v>
                </c:pt>
                <c:pt idx="2">
                  <c:v>151.58247544310296</c:v>
                </c:pt>
                <c:pt idx="3">
                  <c:v>151.60151520718554</c:v>
                </c:pt>
                <c:pt idx="4">
                  <c:v>149.87309626142695</c:v>
                </c:pt>
                <c:pt idx="5">
                  <c:v>141.43551830112582</c:v>
                </c:pt>
                <c:pt idx="6">
                  <c:v>139.27684476934513</c:v>
                </c:pt>
                <c:pt idx="7">
                  <c:v>148.55091905784963</c:v>
                </c:pt>
                <c:pt idx="8">
                  <c:v>164.73379688785727</c:v>
                </c:pt>
                <c:pt idx="9">
                  <c:v>169.66149706100768</c:v>
                </c:pt>
                <c:pt idx="10">
                  <c:v>174.08488243846142</c:v>
                </c:pt>
                <c:pt idx="11">
                  <c:v>167.89318616219214</c:v>
                </c:pt>
                <c:pt idx="12">
                  <c:v>172.83920566028081</c:v>
                </c:pt>
                <c:pt idx="13">
                  <c:v>166.06573540475677</c:v>
                </c:pt>
                <c:pt idx="14">
                  <c:v>172.56947972766284</c:v>
                </c:pt>
                <c:pt idx="15">
                  <c:v>169.82799148707957</c:v>
                </c:pt>
                <c:pt idx="16">
                  <c:v>174.20067395611136</c:v>
                </c:pt>
                <c:pt idx="17">
                  <c:v>158.06563162795447</c:v>
                </c:pt>
                <c:pt idx="18">
                  <c:v>174.824422453577</c:v>
                </c:pt>
                <c:pt idx="19">
                  <c:v>166.19189522110057</c:v>
                </c:pt>
                <c:pt idx="20">
                  <c:v>171.27495340743852</c:v>
                </c:pt>
                <c:pt idx="21">
                  <c:v>168.6605177840317</c:v>
                </c:pt>
                <c:pt idx="22">
                  <c:v>165.76408539957382</c:v>
                </c:pt>
                <c:pt idx="23">
                  <c:v>167.89284938073092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'03 MAI 23'!$F$8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23'!$F$9:$F$32</c:f>
              <c:numCache>
                <c:formatCode>General</c:formatCode>
                <c:ptCount val="24"/>
                <c:pt idx="0">
                  <c:v>210.62</c:v>
                </c:pt>
                <c:pt idx="1">
                  <c:v>200.06</c:v>
                </c:pt>
                <c:pt idx="2">
                  <c:v>195.97</c:v>
                </c:pt>
                <c:pt idx="3">
                  <c:v>186.68</c:v>
                </c:pt>
                <c:pt idx="4">
                  <c:v>181.62</c:v>
                </c:pt>
                <c:pt idx="5">
                  <c:v>170.38</c:v>
                </c:pt>
                <c:pt idx="6">
                  <c:v>172.69</c:v>
                </c:pt>
                <c:pt idx="7">
                  <c:v>171.47</c:v>
                </c:pt>
                <c:pt idx="8">
                  <c:v>152.87</c:v>
                </c:pt>
                <c:pt idx="9">
                  <c:v>163.71</c:v>
                </c:pt>
                <c:pt idx="10">
                  <c:v>174.31</c:v>
                </c:pt>
                <c:pt idx="11">
                  <c:v>168.9</c:v>
                </c:pt>
                <c:pt idx="12">
                  <c:v>172.65</c:v>
                </c:pt>
                <c:pt idx="13">
                  <c:v>192.27</c:v>
                </c:pt>
                <c:pt idx="14">
                  <c:v>197.37</c:v>
                </c:pt>
                <c:pt idx="15">
                  <c:v>229.72</c:v>
                </c:pt>
                <c:pt idx="16">
                  <c:v>247.74</c:v>
                </c:pt>
                <c:pt idx="17">
                  <c:v>243.77</c:v>
                </c:pt>
                <c:pt idx="18">
                  <c:v>277.93</c:v>
                </c:pt>
                <c:pt idx="19">
                  <c:v>281.33</c:v>
                </c:pt>
                <c:pt idx="20">
                  <c:v>272.10000000000002</c:v>
                </c:pt>
                <c:pt idx="21">
                  <c:v>267.45999999999998</c:v>
                </c:pt>
                <c:pt idx="22">
                  <c:v>249.26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'03 MAI 23'!$G$8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23'!$G$9:$G$32</c:f>
              <c:numCache>
                <c:formatCode>0.00</c:formatCode>
                <c:ptCount val="24"/>
                <c:pt idx="0">
                  <c:v>113.25541371743296</c:v>
                </c:pt>
                <c:pt idx="1">
                  <c:v>108.79048958518952</c:v>
                </c:pt>
                <c:pt idx="2">
                  <c:v>101.65136617831457</c:v>
                </c:pt>
                <c:pt idx="3">
                  <c:v>94.180897363912905</c:v>
                </c:pt>
                <c:pt idx="4">
                  <c:v>91.667800223434654</c:v>
                </c:pt>
                <c:pt idx="5">
                  <c:v>78.934005278706167</c:v>
                </c:pt>
                <c:pt idx="6">
                  <c:v>87.421207140895646</c:v>
                </c:pt>
                <c:pt idx="7">
                  <c:v>98.881950993350699</c:v>
                </c:pt>
                <c:pt idx="8">
                  <c:v>86.771364986463354</c:v>
                </c:pt>
                <c:pt idx="9">
                  <c:v>92.794992776897772</c:v>
                </c:pt>
                <c:pt idx="10">
                  <c:v>105.48190267504148</c:v>
                </c:pt>
                <c:pt idx="11">
                  <c:v>97.432576338198444</c:v>
                </c:pt>
                <c:pt idx="12">
                  <c:v>119.48935692712861</c:v>
                </c:pt>
                <c:pt idx="13">
                  <c:v>136.56032774465956</c:v>
                </c:pt>
                <c:pt idx="14">
                  <c:v>131.35898999096869</c:v>
                </c:pt>
                <c:pt idx="15">
                  <c:v>153.4331747707183</c:v>
                </c:pt>
                <c:pt idx="16">
                  <c:v>146.91840168803049</c:v>
                </c:pt>
                <c:pt idx="17">
                  <c:v>139.81541510603734</c:v>
                </c:pt>
                <c:pt idx="18">
                  <c:v>170.66935780133787</c:v>
                </c:pt>
                <c:pt idx="19">
                  <c:v>172.09438572488074</c:v>
                </c:pt>
                <c:pt idx="20">
                  <c:v>162.34415744092428</c:v>
                </c:pt>
                <c:pt idx="21">
                  <c:v>159.03502350413135</c:v>
                </c:pt>
                <c:pt idx="22">
                  <c:v>141.64904685842663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'03 MAI 23'!$H$8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23'!$H$9:$H$32</c:f>
              <c:numCache>
                <c:formatCode>0.00</c:formatCode>
                <c:ptCount val="24"/>
                <c:pt idx="0">
                  <c:v>85.634428102782422</c:v>
                </c:pt>
                <c:pt idx="1">
                  <c:v>80.010140270426206</c:v>
                </c:pt>
                <c:pt idx="2">
                  <c:v>83.206313113234458</c:v>
                </c:pt>
                <c:pt idx="3">
                  <c:v>81.637563221242885</c:v>
                </c:pt>
                <c:pt idx="4">
                  <c:v>79.282165457042609</c:v>
                </c:pt>
                <c:pt idx="5">
                  <c:v>81.089054789332451</c:v>
                </c:pt>
                <c:pt idx="6">
                  <c:v>74.708949706880716</c:v>
                </c:pt>
                <c:pt idx="7">
                  <c:v>61.071056691501646</c:v>
                </c:pt>
                <c:pt idx="8">
                  <c:v>55.026211388297526</c:v>
                </c:pt>
                <c:pt idx="9">
                  <c:v>59.147611457835701</c:v>
                </c:pt>
                <c:pt idx="10">
                  <c:v>56.330005911996615</c:v>
                </c:pt>
                <c:pt idx="11">
                  <c:v>59.167300773831826</c:v>
                </c:pt>
                <c:pt idx="12">
                  <c:v>41.20287940651761</c:v>
                </c:pt>
                <c:pt idx="13">
                  <c:v>43.142804740947319</c:v>
                </c:pt>
                <c:pt idx="14">
                  <c:v>53.341548228448538</c:v>
                </c:pt>
                <c:pt idx="15">
                  <c:v>62.868422551560144</c:v>
                </c:pt>
                <c:pt idx="16">
                  <c:v>87.61864485701183</c:v>
                </c:pt>
                <c:pt idx="17">
                  <c:v>91.188608420019776</c:v>
                </c:pt>
                <c:pt idx="18">
                  <c:v>93.19968963256872</c:v>
                </c:pt>
                <c:pt idx="19">
                  <c:v>95.045467422702316</c:v>
                </c:pt>
                <c:pt idx="20">
                  <c:v>95.916419938577505</c:v>
                </c:pt>
                <c:pt idx="21">
                  <c:v>94.76186563182064</c:v>
                </c:pt>
                <c:pt idx="22">
                  <c:v>94.639407697106563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'03 MAI 23'!$I$8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23'!$I$9:$I$32</c:f>
              <c:numCache>
                <c:formatCode>0.00</c:formatCode>
                <c:ptCount val="24"/>
                <c:pt idx="0">
                  <c:v>11.730158179784597</c:v>
                </c:pt>
                <c:pt idx="1">
                  <c:v>11.259370144384251</c:v>
                </c:pt>
                <c:pt idx="2">
                  <c:v>11.112320708450953</c:v>
                </c:pt>
                <c:pt idx="3">
                  <c:v>10.861539414844218</c:v>
                </c:pt>
                <c:pt idx="4">
                  <c:v>10.670034319522744</c:v>
                </c:pt>
                <c:pt idx="5">
                  <c:v>10.356939931961351</c:v>
                </c:pt>
                <c:pt idx="6">
                  <c:v>10.559843152223594</c:v>
                </c:pt>
                <c:pt idx="7">
                  <c:v>11.516992315147592</c:v>
                </c:pt>
                <c:pt idx="8">
                  <c:v>11.07242362523907</c:v>
                </c:pt>
                <c:pt idx="9">
                  <c:v>11.76739576526653</c:v>
                </c:pt>
                <c:pt idx="10">
                  <c:v>12.4980914129619</c:v>
                </c:pt>
                <c:pt idx="11">
                  <c:v>12.300122887969666</c:v>
                </c:pt>
                <c:pt idx="12">
                  <c:v>11.957763666353786</c:v>
                </c:pt>
                <c:pt idx="13">
                  <c:v>12.56686751439314</c:v>
                </c:pt>
                <c:pt idx="14">
                  <c:v>12.669461780582752</c:v>
                </c:pt>
                <c:pt idx="15">
                  <c:v>13.418402677721575</c:v>
                </c:pt>
                <c:pt idx="16">
                  <c:v>13.202953454957639</c:v>
                </c:pt>
                <c:pt idx="17">
                  <c:v>12.765976473942873</c:v>
                </c:pt>
                <c:pt idx="18">
                  <c:v>14.060952566093407</c:v>
                </c:pt>
                <c:pt idx="19">
                  <c:v>14.190146852416932</c:v>
                </c:pt>
                <c:pt idx="20">
                  <c:v>13.839422620498214</c:v>
                </c:pt>
                <c:pt idx="21">
                  <c:v>13.663110864047995</c:v>
                </c:pt>
                <c:pt idx="22">
                  <c:v>12.9715454444668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'03 MAI 23'!$AD$8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23'!$AD$9:$AD$32</c:f>
              <c:numCache>
                <c:formatCode>0.00</c:formatCode>
                <c:ptCount val="24"/>
                <c:pt idx="0">
                  <c:v>86.03</c:v>
                </c:pt>
                <c:pt idx="1">
                  <c:v>84.2</c:v>
                </c:pt>
                <c:pt idx="2">
                  <c:v>84.42</c:v>
                </c:pt>
                <c:pt idx="3">
                  <c:v>87.11</c:v>
                </c:pt>
                <c:pt idx="4">
                  <c:v>87.13</c:v>
                </c:pt>
                <c:pt idx="5">
                  <c:v>89.800000000000011</c:v>
                </c:pt>
                <c:pt idx="6">
                  <c:v>90.24</c:v>
                </c:pt>
                <c:pt idx="7">
                  <c:v>95.72</c:v>
                </c:pt>
                <c:pt idx="8">
                  <c:v>99.27</c:v>
                </c:pt>
                <c:pt idx="9">
                  <c:v>100.94</c:v>
                </c:pt>
                <c:pt idx="10">
                  <c:v>106.34</c:v>
                </c:pt>
                <c:pt idx="11">
                  <c:v>106.45</c:v>
                </c:pt>
                <c:pt idx="12">
                  <c:v>93.96</c:v>
                </c:pt>
                <c:pt idx="13">
                  <c:v>92.64</c:v>
                </c:pt>
                <c:pt idx="14">
                  <c:v>90.15</c:v>
                </c:pt>
                <c:pt idx="15">
                  <c:v>80.91</c:v>
                </c:pt>
                <c:pt idx="16">
                  <c:v>72.27</c:v>
                </c:pt>
                <c:pt idx="17">
                  <c:v>80.14</c:v>
                </c:pt>
                <c:pt idx="18">
                  <c:v>80.06</c:v>
                </c:pt>
                <c:pt idx="19">
                  <c:v>80.06</c:v>
                </c:pt>
                <c:pt idx="20">
                  <c:v>80.06</c:v>
                </c:pt>
                <c:pt idx="21">
                  <c:v>80.06</c:v>
                </c:pt>
                <c:pt idx="22">
                  <c:v>80.06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'03 MAI 23'!$P$8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MAI 23'!$P$9:$P$32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'03 MAI 23'!$A$9:$A$32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'03 MAI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'03 MAI 23'!$AJ$8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'03 MAI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MAI 23'!$AJ$9:$AJ$32</c:f>
              <c:numCache>
                <c:formatCode>0.00</c:formatCode>
                <c:ptCount val="24"/>
                <c:pt idx="0">
                  <c:v>199.28541371743296</c:v>
                </c:pt>
                <c:pt idx="1">
                  <c:v>192.99048958518952</c:v>
                </c:pt>
                <c:pt idx="2">
                  <c:v>186.07136617831458</c:v>
                </c:pt>
                <c:pt idx="3">
                  <c:v>181.2908973639129</c:v>
                </c:pt>
                <c:pt idx="4">
                  <c:v>178.79780022343465</c:v>
                </c:pt>
                <c:pt idx="5">
                  <c:v>168.73400527870618</c:v>
                </c:pt>
                <c:pt idx="6">
                  <c:v>177.66120714089564</c:v>
                </c:pt>
                <c:pt idx="7">
                  <c:v>194.6019509933507</c:v>
                </c:pt>
                <c:pt idx="8">
                  <c:v>186.04136498646335</c:v>
                </c:pt>
                <c:pt idx="9">
                  <c:v>193.73499277689777</c:v>
                </c:pt>
                <c:pt idx="10">
                  <c:v>211.82190267504149</c:v>
                </c:pt>
                <c:pt idx="11">
                  <c:v>203.88257633819845</c:v>
                </c:pt>
                <c:pt idx="12">
                  <c:v>213.4493569271286</c:v>
                </c:pt>
                <c:pt idx="13">
                  <c:v>229.20032774465955</c:v>
                </c:pt>
                <c:pt idx="14">
                  <c:v>221.5089899909687</c:v>
                </c:pt>
                <c:pt idx="15">
                  <c:v>234.34317477071829</c:v>
                </c:pt>
                <c:pt idx="16">
                  <c:v>219.18840168803047</c:v>
                </c:pt>
                <c:pt idx="17">
                  <c:v>219.95541510603735</c:v>
                </c:pt>
                <c:pt idx="18">
                  <c:v>250.72935780133787</c:v>
                </c:pt>
                <c:pt idx="19">
                  <c:v>252.15438572488074</c:v>
                </c:pt>
                <c:pt idx="20">
                  <c:v>242.40415744092428</c:v>
                </c:pt>
                <c:pt idx="21">
                  <c:v>239.09502350413135</c:v>
                </c:pt>
                <c:pt idx="22">
                  <c:v>221.70904685842663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'03 MAI 23'!$AL$8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'03 MAI 23'!$A$8:$A$32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MAI 23'!$AL$9:$AL$32</c:f>
              <c:numCache>
                <c:formatCode>0.00</c:formatCode>
                <c:ptCount val="24"/>
                <c:pt idx="0">
                  <c:v>85.634428102782422</c:v>
                </c:pt>
                <c:pt idx="1">
                  <c:v>80.010140270426206</c:v>
                </c:pt>
                <c:pt idx="2">
                  <c:v>83.206313113234458</c:v>
                </c:pt>
                <c:pt idx="3">
                  <c:v>81.637563221242885</c:v>
                </c:pt>
                <c:pt idx="4">
                  <c:v>79.282165457042609</c:v>
                </c:pt>
                <c:pt idx="5">
                  <c:v>81.419054789332449</c:v>
                </c:pt>
                <c:pt idx="6">
                  <c:v>77.628949706880718</c:v>
                </c:pt>
                <c:pt idx="7">
                  <c:v>84.921056691501647</c:v>
                </c:pt>
                <c:pt idx="8">
                  <c:v>82.226211388297529</c:v>
                </c:pt>
                <c:pt idx="9">
                  <c:v>92.127611457835698</c:v>
                </c:pt>
                <c:pt idx="10">
                  <c:v>92.540005911996616</c:v>
                </c:pt>
                <c:pt idx="11">
                  <c:v>95.467300773831823</c:v>
                </c:pt>
                <c:pt idx="12">
                  <c:v>77.232879406517611</c:v>
                </c:pt>
                <c:pt idx="13">
                  <c:v>76.902804740947317</c:v>
                </c:pt>
                <c:pt idx="14">
                  <c:v>87.191548228448539</c:v>
                </c:pt>
                <c:pt idx="15">
                  <c:v>93.318422551560147</c:v>
                </c:pt>
                <c:pt idx="16">
                  <c:v>103.01864485701184</c:v>
                </c:pt>
                <c:pt idx="17">
                  <c:v>91.188608420019776</c:v>
                </c:pt>
                <c:pt idx="18">
                  <c:v>93.19968963256872</c:v>
                </c:pt>
                <c:pt idx="19">
                  <c:v>95.045467422702316</c:v>
                </c:pt>
                <c:pt idx="20">
                  <c:v>95.916419938577505</c:v>
                </c:pt>
                <c:pt idx="21">
                  <c:v>94.76186563182064</c:v>
                </c:pt>
                <c:pt idx="22">
                  <c:v>94.639407697106563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05%20Brouillon%20rap%20Journalier%20de%20MAI%202023.xlsm" TargetMode="External"/><Relationship Id="rId1" Type="http://schemas.openxmlformats.org/officeDocument/2006/relationships/externalLinkPath" Target="/RELEVES_DISPATCHING/RELEVE_2023/RELEVES%20DES%20BILANS%20JOURNALIERS/Brouillon%20rap%20Journalier/05%20Brouillon%20rap%20Journalier%20de%20MAI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MAI 2023"/>
      <sheetName val="02 MAI 2023"/>
      <sheetName val="03 MAI 2023"/>
      <sheetName val="04  MAI 2023"/>
      <sheetName val="05  MAI 2023"/>
      <sheetName val="06 MAI 2023 "/>
      <sheetName val="07 MAI 2023"/>
      <sheetName val="08 MAI 2023"/>
      <sheetName val="09   MAI 2023"/>
      <sheetName val="10   MAI 2023"/>
      <sheetName val="11 MAI 2023"/>
      <sheetName val="12  MAI 2023"/>
      <sheetName val="13   MAI 2023"/>
      <sheetName val="14 MAI 2023"/>
      <sheetName val="15 MAI 2023"/>
      <sheetName val="16 MAI 2023"/>
      <sheetName val="17 MAI 2023"/>
      <sheetName val="18  MAI 2023 "/>
      <sheetName val="19  MAI 2023"/>
      <sheetName val="20 MAI 2023"/>
      <sheetName val="21 MAI 2023"/>
      <sheetName val="22  MAI 2023"/>
      <sheetName val="23 MAI 2023"/>
      <sheetName val="24  MAI 2023"/>
      <sheetName val="25 MAI 2022"/>
      <sheetName val="26  MAI 2023"/>
      <sheetName val="27 MAI 2023 "/>
      <sheetName val="28  MAI 2023"/>
      <sheetName val="29  MAI 2023 "/>
      <sheetName val="30  MAI 2023  "/>
      <sheetName val="31  MAI 2023  "/>
    </sheetNames>
    <sheetDataSet>
      <sheetData sheetId="0"/>
      <sheetData sheetId="1"/>
      <sheetData sheetId="2">
        <row r="4">
          <cell r="C4">
            <v>548.12</v>
          </cell>
          <cell r="E4">
            <v>122.79166666667599</v>
          </cell>
        </row>
        <row r="6">
          <cell r="F6">
            <v>80.06</v>
          </cell>
        </row>
        <row r="9">
          <cell r="C9">
            <v>286.55</v>
          </cell>
          <cell r="E9">
            <v>122.70833333334301</v>
          </cell>
          <cell r="H9">
            <v>90.84</v>
          </cell>
        </row>
        <row r="10">
          <cell r="C10">
            <v>271.16000000000003</v>
          </cell>
          <cell r="E10">
            <v>122.79166666667599</v>
          </cell>
        </row>
        <row r="14">
          <cell r="G14">
            <v>393</v>
          </cell>
          <cell r="K14">
            <v>1867</v>
          </cell>
        </row>
        <row r="15">
          <cell r="G15">
            <v>20.12</v>
          </cell>
          <cell r="H15">
            <v>122.04166666667599</v>
          </cell>
          <cell r="K15">
            <v>91.45</v>
          </cell>
          <cell r="L15">
            <v>122.50000000001</v>
          </cell>
        </row>
        <row r="22">
          <cell r="B22">
            <v>5064.57</v>
          </cell>
          <cell r="G22">
            <v>342.4</v>
          </cell>
          <cell r="K22">
            <v>1523.998</v>
          </cell>
        </row>
        <row r="23">
          <cell r="G23">
            <v>38.81</v>
          </cell>
          <cell r="H23">
            <v>0.70972222222222225</v>
          </cell>
          <cell r="K23">
            <v>64.8</v>
          </cell>
          <cell r="L23">
            <v>122.08333333334301</v>
          </cell>
        </row>
        <row r="29">
          <cell r="G29">
            <v>309.45</v>
          </cell>
          <cell r="K29">
            <v>111.53</v>
          </cell>
        </row>
        <row r="30">
          <cell r="G30">
            <v>36.299999999999997</v>
          </cell>
          <cell r="H30">
            <v>122.50000000001</v>
          </cell>
          <cell r="K30">
            <v>20.3</v>
          </cell>
          <cell r="L30">
            <v>122.45833333334301</v>
          </cell>
        </row>
        <row r="61">
          <cell r="B61">
            <v>1920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17" zoomScale="85" zoomScaleNormal="85" zoomScaleSheetLayoutView="85" workbookViewId="0">
      <selection activeCell="AP22" sqref="AP2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101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45049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89</v>
      </c>
      <c r="AG4" s="208"/>
      <c r="AH4" s="208"/>
      <c r="AI4" s="208"/>
      <c r="AJ4" s="186" t="s">
        <v>102</v>
      </c>
      <c r="AK4" s="187"/>
      <c r="AL4" s="186" t="s">
        <v>103</v>
      </c>
      <c r="AM4" s="187"/>
      <c r="AN4" s="174" t="s">
        <v>69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74</v>
      </c>
      <c r="K6" s="201"/>
      <c r="L6" s="199"/>
      <c r="M6" s="199"/>
      <c r="N6" s="199"/>
      <c r="O6" s="199"/>
      <c r="P6" s="200"/>
      <c r="Q6" s="202"/>
      <c r="R6" s="192" t="s">
        <v>90</v>
      </c>
      <c r="S6" s="193"/>
      <c r="T6" s="193"/>
      <c r="U6" s="193"/>
      <c r="V6" s="193"/>
      <c r="W6" s="193"/>
      <c r="X6" s="193"/>
      <c r="Y6" s="193"/>
      <c r="Z6" s="192" t="s">
        <v>91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88</v>
      </c>
      <c r="Y7" s="159"/>
      <c r="Z7" s="143" t="s">
        <v>3</v>
      </c>
      <c r="AA7" s="157"/>
      <c r="AB7" s="157"/>
      <c r="AC7" s="144"/>
      <c r="AD7" s="149" t="s">
        <v>88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77</v>
      </c>
      <c r="S8" s="87" t="s">
        <v>78</v>
      </c>
      <c r="T8" s="87" t="s">
        <v>81</v>
      </c>
      <c r="U8" s="87" t="s">
        <v>82</v>
      </c>
      <c r="V8" s="87" t="s">
        <v>83</v>
      </c>
      <c r="W8" s="87" t="s">
        <v>84</v>
      </c>
      <c r="X8" s="13" t="s">
        <v>40</v>
      </c>
      <c r="Y8" s="14" t="s">
        <v>87</v>
      </c>
      <c r="Z8" s="86" t="s">
        <v>79</v>
      </c>
      <c r="AA8" s="87" t="s">
        <v>80</v>
      </c>
      <c r="AB8" s="87" t="s">
        <v>85</v>
      </c>
      <c r="AC8" s="88" t="s">
        <v>86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90.6</v>
      </c>
      <c r="C9" s="51">
        <f t="shared" ref="C9:C32" si="0">AK9-AE9</f>
        <v>7.5</v>
      </c>
      <c r="D9" s="52">
        <f t="shared" ref="D9:D32" si="1">AM9-Y9</f>
        <v>106.13984203009205</v>
      </c>
      <c r="E9" s="59">
        <f t="shared" ref="E9:E32" si="2">(AG9+AI9)-Q9</f>
        <v>-17.01116146453159</v>
      </c>
      <c r="F9" s="76">
        <v>210.62</v>
      </c>
      <c r="G9" s="52">
        <f t="shared" ref="G9:G32" si="3">AJ9-AD9</f>
        <v>113.25541371743296</v>
      </c>
      <c r="H9" s="52">
        <f t="shared" ref="H9:H32" si="4">AL9-X9</f>
        <v>85.634428102782422</v>
      </c>
      <c r="I9" s="53">
        <f t="shared" ref="I9:I32" si="5">(AH9+AF9)-P9</f>
        <v>11.730158179784597</v>
      </c>
      <c r="J9" s="58">
        <v>0</v>
      </c>
      <c r="K9" s="84">
        <v>20.12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20.12</v>
      </c>
      <c r="R9" s="91">
        <v>0</v>
      </c>
      <c r="S9" s="84">
        <v>0</v>
      </c>
      <c r="T9" s="84">
        <v>0</v>
      </c>
      <c r="U9" s="84">
        <v>0</v>
      </c>
      <c r="V9" s="68">
        <v>0</v>
      </c>
      <c r="W9" s="90">
        <v>63.8</v>
      </c>
      <c r="X9" s="94">
        <f>R9+T9+V9</f>
        <v>0</v>
      </c>
      <c r="Y9" s="95">
        <f>S9+U9+W9</f>
        <v>63.8</v>
      </c>
      <c r="Z9" s="91">
        <v>0</v>
      </c>
      <c r="AA9" s="84">
        <v>0</v>
      </c>
      <c r="AB9" s="84">
        <v>86.03</v>
      </c>
      <c r="AC9" s="84">
        <v>0</v>
      </c>
      <c r="AD9" s="96">
        <f>Z9+AB9</f>
        <v>86.03</v>
      </c>
      <c r="AE9" s="52">
        <f>AA9+AC9</f>
        <v>0</v>
      </c>
      <c r="AF9" s="116">
        <v>0.47476720430107522</v>
      </c>
      <c r="AG9" s="117">
        <v>9.4498252688172038E-2</v>
      </c>
      <c r="AH9" s="54">
        <f t="shared" ref="AH9:AH32" si="6">(F9+P9+X9+AD9)-(AJ9+AL9+AF9)</f>
        <v>11.255390975483522</v>
      </c>
      <c r="AI9" s="63">
        <f>-((B9+Q9+Y9+AE9)-(AM9+AK9+AG9))</f>
        <v>3.014340282780239</v>
      </c>
      <c r="AJ9" s="64">
        <v>199.28541371743296</v>
      </c>
      <c r="AK9" s="61">
        <v>7.5</v>
      </c>
      <c r="AL9" s="66">
        <v>85.634428102782422</v>
      </c>
      <c r="AM9" s="61">
        <v>169.93984203009205</v>
      </c>
      <c r="AS9" s="121"/>
      <c r="BA9" s="42"/>
      <c r="BB9" s="42"/>
    </row>
    <row r="10" spans="1:54" ht="15.75" x14ac:dyDescent="0.25">
      <c r="A10" s="25">
        <v>2</v>
      </c>
      <c r="B10" s="69">
        <v>78.67</v>
      </c>
      <c r="C10" s="51">
        <f t="shared" si="0"/>
        <v>7.5</v>
      </c>
      <c r="D10" s="52">
        <f t="shared" si="1"/>
        <v>93.350138433517898</v>
      </c>
      <c r="E10" s="59">
        <f t="shared" si="2"/>
        <v>-17.870865061105768</v>
      </c>
      <c r="F10" s="68">
        <v>200.06</v>
      </c>
      <c r="G10" s="52">
        <f t="shared" si="3"/>
        <v>108.79048958518952</v>
      </c>
      <c r="H10" s="52">
        <f t="shared" si="4"/>
        <v>80.010140270426206</v>
      </c>
      <c r="I10" s="53">
        <f t="shared" si="5"/>
        <v>11.259370144384251</v>
      </c>
      <c r="J10" s="58">
        <v>0</v>
      </c>
      <c r="K10" s="81">
        <v>20.12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7">J10+L10+N10</f>
        <v>0</v>
      </c>
      <c r="Q10" s="82">
        <f t="shared" ref="Q10:Q32" si="8">K10+M10+O10</f>
        <v>20.12</v>
      </c>
      <c r="R10" s="91">
        <v>0</v>
      </c>
      <c r="S10" s="84">
        <v>0</v>
      </c>
      <c r="T10" s="84">
        <v>0</v>
      </c>
      <c r="U10" s="84">
        <v>0</v>
      </c>
      <c r="V10" s="84">
        <v>0</v>
      </c>
      <c r="W10" s="84">
        <v>64.8</v>
      </c>
      <c r="X10" s="94">
        <f t="shared" ref="X10:X32" si="9">R10+T10+V10</f>
        <v>0</v>
      </c>
      <c r="Y10" s="95">
        <f t="shared" ref="Y10:Y32" si="10">S10+U10+W10</f>
        <v>64.8</v>
      </c>
      <c r="Z10" s="91">
        <v>0</v>
      </c>
      <c r="AA10" s="84">
        <v>0</v>
      </c>
      <c r="AB10" s="84">
        <v>84.2</v>
      </c>
      <c r="AC10" s="84">
        <v>0</v>
      </c>
      <c r="AD10" s="96">
        <f t="shared" ref="AD10:AD32" si="11">Z10+AB10</f>
        <v>84.2</v>
      </c>
      <c r="AE10" s="52">
        <f t="shared" ref="AE10:AE32" si="12">AA10+AC10</f>
        <v>0</v>
      </c>
      <c r="AF10" s="118">
        <v>0.47476720430107522</v>
      </c>
      <c r="AG10" s="117">
        <v>9.4498252688172038E-2</v>
      </c>
      <c r="AH10" s="54">
        <f t="shared" si="6"/>
        <v>10.784602940083175</v>
      </c>
      <c r="AI10" s="63">
        <f>-((B10+Q10+Y10+AE10)-(AM10+AK10+AG10))</f>
        <v>2.1546366862060609</v>
      </c>
      <c r="AJ10" s="64">
        <v>192.99048958518952</v>
      </c>
      <c r="AK10" s="61">
        <v>7.5</v>
      </c>
      <c r="AL10" s="66">
        <v>80.010140270426206</v>
      </c>
      <c r="AM10" s="61">
        <v>158.1501384335179</v>
      </c>
      <c r="AS10" s="121"/>
      <c r="BA10" s="42"/>
      <c r="BB10" s="42"/>
    </row>
    <row r="11" spans="1:54" ht="15" customHeight="1" x14ac:dyDescent="0.25">
      <c r="A11" s="25">
        <v>3</v>
      </c>
      <c r="B11" s="69">
        <v>77.69</v>
      </c>
      <c r="C11" s="51">
        <f t="shared" si="0"/>
        <v>6.0034587172415881</v>
      </c>
      <c r="D11" s="52">
        <f t="shared" si="1"/>
        <v>87.172475443102968</v>
      </c>
      <c r="E11" s="59">
        <f t="shared" si="2"/>
        <v>-15.485934160344549</v>
      </c>
      <c r="F11" s="68">
        <v>195.97</v>
      </c>
      <c r="G11" s="52">
        <f t="shared" si="3"/>
        <v>101.65136617831457</v>
      </c>
      <c r="H11" s="52">
        <f t="shared" si="4"/>
        <v>83.206313113234458</v>
      </c>
      <c r="I11" s="53">
        <f t="shared" si="5"/>
        <v>11.112320708450953</v>
      </c>
      <c r="J11" s="58">
        <v>0</v>
      </c>
      <c r="K11" s="81">
        <v>20.12</v>
      </c>
      <c r="L11" s="67">
        <v>0</v>
      </c>
      <c r="M11" s="67">
        <v>0</v>
      </c>
      <c r="N11" s="67">
        <v>0</v>
      </c>
      <c r="O11" s="67">
        <v>0</v>
      </c>
      <c r="P11" s="72">
        <f t="shared" si="7"/>
        <v>0</v>
      </c>
      <c r="Q11" s="82">
        <f t="shared" si="8"/>
        <v>20.12</v>
      </c>
      <c r="R11" s="91">
        <v>0</v>
      </c>
      <c r="S11" s="84">
        <v>0</v>
      </c>
      <c r="T11" s="84">
        <v>0</v>
      </c>
      <c r="U11" s="84">
        <v>0</v>
      </c>
      <c r="V11" s="84">
        <v>0</v>
      </c>
      <c r="W11" s="84">
        <v>64.41</v>
      </c>
      <c r="X11" s="94">
        <f t="shared" si="9"/>
        <v>0</v>
      </c>
      <c r="Y11" s="95">
        <f t="shared" si="10"/>
        <v>64.41</v>
      </c>
      <c r="Z11" s="91">
        <v>0</v>
      </c>
      <c r="AA11" s="84">
        <v>0</v>
      </c>
      <c r="AB11" s="84">
        <v>84.42</v>
      </c>
      <c r="AC11" s="84">
        <v>0</v>
      </c>
      <c r="AD11" s="96">
        <f t="shared" si="11"/>
        <v>84.42</v>
      </c>
      <c r="AE11" s="52">
        <f t="shared" si="12"/>
        <v>0</v>
      </c>
      <c r="AF11" s="118">
        <v>0.47476720430107522</v>
      </c>
      <c r="AG11" s="117">
        <v>9.4498252688172038E-2</v>
      </c>
      <c r="AH11" s="54">
        <f t="shared" si="6"/>
        <v>10.637553504149878</v>
      </c>
      <c r="AI11" s="63">
        <f t="shared" ref="AI9:AI32" si="13">(B11+Q11+Y11+AE11)-(AM11+AK11+AG11)</f>
        <v>4.53956758696728</v>
      </c>
      <c r="AJ11" s="64">
        <v>186.07136617831458</v>
      </c>
      <c r="AK11" s="61">
        <v>6.0034587172415881</v>
      </c>
      <c r="AL11" s="66">
        <v>83.206313113234458</v>
      </c>
      <c r="AM11" s="61">
        <v>151.58247544310296</v>
      </c>
      <c r="AS11" s="121"/>
      <c r="BA11" s="42"/>
      <c r="BB11" s="42"/>
    </row>
    <row r="12" spans="1:54" ht="15" customHeight="1" x14ac:dyDescent="0.25">
      <c r="A12" s="25">
        <v>4</v>
      </c>
      <c r="B12" s="69">
        <v>76.81</v>
      </c>
      <c r="C12" s="51">
        <f t="shared" si="0"/>
        <v>5.2942987176673322</v>
      </c>
      <c r="D12" s="52">
        <f t="shared" si="1"/>
        <v>87.021515207185544</v>
      </c>
      <c r="E12" s="59">
        <f t="shared" si="2"/>
        <v>-15.505813924852895</v>
      </c>
      <c r="F12" s="68">
        <v>186.68</v>
      </c>
      <c r="G12" s="52">
        <f t="shared" si="3"/>
        <v>94.180897363912905</v>
      </c>
      <c r="H12" s="52">
        <f t="shared" si="4"/>
        <v>81.637563221242885</v>
      </c>
      <c r="I12" s="53">
        <f t="shared" si="5"/>
        <v>10.861539414844218</v>
      </c>
      <c r="J12" s="58">
        <v>0</v>
      </c>
      <c r="K12" s="81">
        <v>20.12</v>
      </c>
      <c r="L12" s="67">
        <v>0</v>
      </c>
      <c r="M12" s="67">
        <v>0</v>
      </c>
      <c r="N12" s="67">
        <v>0</v>
      </c>
      <c r="O12" s="67">
        <v>0</v>
      </c>
      <c r="P12" s="72">
        <f t="shared" si="7"/>
        <v>0</v>
      </c>
      <c r="Q12" s="82">
        <f t="shared" si="8"/>
        <v>20.12</v>
      </c>
      <c r="R12" s="91">
        <v>0</v>
      </c>
      <c r="S12" s="84">
        <v>0</v>
      </c>
      <c r="T12" s="84">
        <v>0</v>
      </c>
      <c r="U12" s="84">
        <v>0</v>
      </c>
      <c r="V12" s="84">
        <v>0</v>
      </c>
      <c r="W12" s="84">
        <v>64.58</v>
      </c>
      <c r="X12" s="94">
        <f t="shared" si="9"/>
        <v>0</v>
      </c>
      <c r="Y12" s="95">
        <f t="shared" si="10"/>
        <v>64.58</v>
      </c>
      <c r="Z12" s="91">
        <v>0</v>
      </c>
      <c r="AA12" s="84">
        <v>0</v>
      </c>
      <c r="AB12" s="84">
        <v>87.11</v>
      </c>
      <c r="AC12" s="84">
        <v>0</v>
      </c>
      <c r="AD12" s="96">
        <f t="shared" si="11"/>
        <v>87.11</v>
      </c>
      <c r="AE12" s="52">
        <f t="shared" si="12"/>
        <v>0</v>
      </c>
      <c r="AF12" s="118">
        <v>0.47476720430107522</v>
      </c>
      <c r="AG12" s="117">
        <v>9.4498252688172038E-2</v>
      </c>
      <c r="AH12" s="54">
        <f t="shared" si="6"/>
        <v>10.386772210543143</v>
      </c>
      <c r="AI12" s="63">
        <f t="shared" si="13"/>
        <v>4.5196878224589341</v>
      </c>
      <c r="AJ12" s="64">
        <v>181.2908973639129</v>
      </c>
      <c r="AK12" s="61">
        <v>5.2942987176673322</v>
      </c>
      <c r="AL12" s="66">
        <v>81.637563221242885</v>
      </c>
      <c r="AM12" s="61">
        <v>151.60151520718554</v>
      </c>
      <c r="AS12" s="121"/>
      <c r="BA12" s="42"/>
      <c r="BB12" s="42"/>
    </row>
    <row r="13" spans="1:54" ht="15.75" x14ac:dyDescent="0.25">
      <c r="A13" s="25">
        <v>5</v>
      </c>
      <c r="B13" s="69">
        <v>78.31</v>
      </c>
      <c r="C13" s="51">
        <f t="shared" si="0"/>
        <v>8.3349181094311966</v>
      </c>
      <c r="D13" s="52">
        <f t="shared" si="1"/>
        <v>85.443096261426945</v>
      </c>
      <c r="E13" s="59">
        <f t="shared" si="2"/>
        <v>-15.468014370858121</v>
      </c>
      <c r="F13" s="68">
        <v>181.62</v>
      </c>
      <c r="G13" s="52">
        <f t="shared" si="3"/>
        <v>91.667800223434654</v>
      </c>
      <c r="H13" s="52">
        <f t="shared" si="4"/>
        <v>79.282165457042609</v>
      </c>
      <c r="I13" s="53">
        <f t="shared" si="5"/>
        <v>10.670034319522744</v>
      </c>
      <c r="J13" s="58">
        <v>0</v>
      </c>
      <c r="K13" s="81">
        <v>20.12</v>
      </c>
      <c r="L13" s="67">
        <v>0</v>
      </c>
      <c r="M13" s="67">
        <v>0</v>
      </c>
      <c r="N13" s="67">
        <v>0</v>
      </c>
      <c r="O13" s="67">
        <v>0</v>
      </c>
      <c r="P13" s="72">
        <f t="shared" si="7"/>
        <v>0</v>
      </c>
      <c r="Q13" s="82">
        <f t="shared" si="8"/>
        <v>20.12</v>
      </c>
      <c r="R13" s="91">
        <v>0</v>
      </c>
      <c r="S13" s="84">
        <v>0</v>
      </c>
      <c r="T13" s="84">
        <v>0</v>
      </c>
      <c r="U13" s="84">
        <v>0</v>
      </c>
      <c r="V13" s="84">
        <v>0</v>
      </c>
      <c r="W13" s="84">
        <v>64.430000000000007</v>
      </c>
      <c r="X13" s="94">
        <f t="shared" si="9"/>
        <v>0</v>
      </c>
      <c r="Y13" s="95">
        <f t="shared" si="10"/>
        <v>64.430000000000007</v>
      </c>
      <c r="Z13" s="91">
        <v>0</v>
      </c>
      <c r="AA13" s="84">
        <v>0</v>
      </c>
      <c r="AB13" s="84">
        <v>87.13</v>
      </c>
      <c r="AC13" s="84">
        <v>0</v>
      </c>
      <c r="AD13" s="96">
        <f t="shared" si="11"/>
        <v>87.13</v>
      </c>
      <c r="AE13" s="52">
        <f t="shared" si="12"/>
        <v>0</v>
      </c>
      <c r="AF13" s="118">
        <v>0.47476720430107522</v>
      </c>
      <c r="AG13" s="117">
        <v>9.4498252688172038E-2</v>
      </c>
      <c r="AH13" s="54">
        <f t="shared" si="6"/>
        <v>10.195267115221668</v>
      </c>
      <c r="AI13" s="63">
        <f t="shared" si="13"/>
        <v>4.5574873764537074</v>
      </c>
      <c r="AJ13" s="64">
        <v>178.79780022343465</v>
      </c>
      <c r="AK13" s="61">
        <v>8.3349181094311966</v>
      </c>
      <c r="AL13" s="66">
        <v>79.282165457042609</v>
      </c>
      <c r="AM13" s="61">
        <v>149.87309626142695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67.98</v>
      </c>
      <c r="C14" s="51">
        <f t="shared" si="0"/>
        <v>6.8192124895185771</v>
      </c>
      <c r="D14" s="52">
        <f t="shared" si="1"/>
        <v>76.915518301125829</v>
      </c>
      <c r="E14" s="59">
        <f t="shared" si="2"/>
        <v>-15.754730790644395</v>
      </c>
      <c r="F14" s="68">
        <v>170.38</v>
      </c>
      <c r="G14" s="52">
        <f t="shared" si="3"/>
        <v>78.934005278706167</v>
      </c>
      <c r="H14" s="52">
        <f t="shared" si="4"/>
        <v>81.089054789332451</v>
      </c>
      <c r="I14" s="53">
        <f t="shared" si="5"/>
        <v>10.356939931961351</v>
      </c>
      <c r="J14" s="58">
        <v>0</v>
      </c>
      <c r="K14" s="81">
        <v>20.12</v>
      </c>
      <c r="L14" s="67">
        <v>0</v>
      </c>
      <c r="M14" s="67">
        <v>0</v>
      </c>
      <c r="N14" s="67">
        <v>0</v>
      </c>
      <c r="O14" s="67">
        <v>0</v>
      </c>
      <c r="P14" s="72">
        <f t="shared" si="7"/>
        <v>0</v>
      </c>
      <c r="Q14" s="82">
        <f t="shared" si="8"/>
        <v>20.12</v>
      </c>
      <c r="R14" s="91">
        <v>0.33</v>
      </c>
      <c r="S14" s="84">
        <v>0</v>
      </c>
      <c r="T14" s="84">
        <v>0</v>
      </c>
      <c r="U14" s="84">
        <v>0</v>
      </c>
      <c r="V14" s="84">
        <v>0</v>
      </c>
      <c r="W14" s="84">
        <v>64.52</v>
      </c>
      <c r="X14" s="94">
        <f t="shared" si="9"/>
        <v>0.33</v>
      </c>
      <c r="Y14" s="95">
        <f t="shared" si="10"/>
        <v>64.52</v>
      </c>
      <c r="Z14" s="91">
        <v>0.4</v>
      </c>
      <c r="AA14" s="84">
        <v>0</v>
      </c>
      <c r="AB14" s="84">
        <v>89.4</v>
      </c>
      <c r="AC14" s="84">
        <v>0</v>
      </c>
      <c r="AD14" s="96">
        <f t="shared" si="11"/>
        <v>89.800000000000011</v>
      </c>
      <c r="AE14" s="52">
        <f t="shared" si="12"/>
        <v>0</v>
      </c>
      <c r="AF14" s="118">
        <v>0.47476720430107522</v>
      </c>
      <c r="AG14" s="117">
        <v>9.4498252688172038E-2</v>
      </c>
      <c r="AH14" s="54">
        <f t="shared" si="6"/>
        <v>9.8821727276602758</v>
      </c>
      <c r="AI14" s="63">
        <f t="shared" si="13"/>
        <v>4.2707709566674339</v>
      </c>
      <c r="AJ14" s="64">
        <v>168.73400527870618</v>
      </c>
      <c r="AK14" s="61">
        <v>6.8192124895185771</v>
      </c>
      <c r="AL14" s="66">
        <v>81.419054789332449</v>
      </c>
      <c r="AM14" s="61">
        <v>141.43551830112582</v>
      </c>
      <c r="AS14" s="121"/>
      <c r="BA14" s="42"/>
      <c r="BB14" s="42"/>
    </row>
    <row r="15" spans="1:54" ht="15.75" x14ac:dyDescent="0.25">
      <c r="A15" s="25">
        <v>7</v>
      </c>
      <c r="B15" s="69">
        <v>64.45</v>
      </c>
      <c r="C15" s="51">
        <f t="shared" si="0"/>
        <v>5.3426045908174249</v>
      </c>
      <c r="D15" s="52">
        <f t="shared" si="1"/>
        <v>74.96684476934513</v>
      </c>
      <c r="E15" s="59">
        <f t="shared" si="2"/>
        <v>-15.85944936016255</v>
      </c>
      <c r="F15" s="68">
        <v>172.69</v>
      </c>
      <c r="G15" s="52">
        <f t="shared" si="3"/>
        <v>87.421207140895646</v>
      </c>
      <c r="H15" s="52">
        <f t="shared" si="4"/>
        <v>74.708949706880716</v>
      </c>
      <c r="I15" s="53">
        <f t="shared" si="5"/>
        <v>10.559843152223594</v>
      </c>
      <c r="J15" s="58">
        <v>0</v>
      </c>
      <c r="K15" s="81">
        <v>20.12</v>
      </c>
      <c r="L15" s="67">
        <v>0</v>
      </c>
      <c r="M15" s="67">
        <v>0</v>
      </c>
      <c r="N15" s="67">
        <v>0</v>
      </c>
      <c r="O15" s="67">
        <v>0</v>
      </c>
      <c r="P15" s="72">
        <f t="shared" si="7"/>
        <v>0</v>
      </c>
      <c r="Q15" s="82">
        <f t="shared" si="8"/>
        <v>20.12</v>
      </c>
      <c r="R15" s="91">
        <v>2.92</v>
      </c>
      <c r="S15" s="84">
        <v>0</v>
      </c>
      <c r="T15" s="84">
        <v>0</v>
      </c>
      <c r="U15" s="84">
        <v>0</v>
      </c>
      <c r="V15" s="84">
        <v>0</v>
      </c>
      <c r="W15" s="84">
        <v>64.31</v>
      </c>
      <c r="X15" s="94">
        <f t="shared" si="9"/>
        <v>2.92</v>
      </c>
      <c r="Y15" s="95">
        <f t="shared" si="10"/>
        <v>64.31</v>
      </c>
      <c r="Z15" s="91">
        <v>4.3</v>
      </c>
      <c r="AA15" s="84">
        <v>0</v>
      </c>
      <c r="AB15" s="84">
        <v>85.94</v>
      </c>
      <c r="AC15" s="84">
        <v>0</v>
      </c>
      <c r="AD15" s="96">
        <f t="shared" si="11"/>
        <v>90.24</v>
      </c>
      <c r="AE15" s="52">
        <f t="shared" si="12"/>
        <v>0</v>
      </c>
      <c r="AF15" s="118">
        <v>0.47476720430107522</v>
      </c>
      <c r="AG15" s="117">
        <v>9.4498252688172038E-2</v>
      </c>
      <c r="AH15" s="54">
        <f t="shared" si="6"/>
        <v>10.085075947922519</v>
      </c>
      <c r="AI15" s="63">
        <f t="shared" si="13"/>
        <v>4.1660523871492785</v>
      </c>
      <c r="AJ15" s="64">
        <v>177.66120714089564</v>
      </c>
      <c r="AK15" s="61">
        <v>5.3426045908174249</v>
      </c>
      <c r="AL15" s="66">
        <v>77.628949706880718</v>
      </c>
      <c r="AM15" s="61">
        <v>139.27684476934513</v>
      </c>
      <c r="AS15" s="121"/>
      <c r="BA15" s="42"/>
      <c r="BB15" s="42"/>
    </row>
    <row r="16" spans="1:54" ht="15.75" x14ac:dyDescent="0.25">
      <c r="A16" s="25">
        <v>8</v>
      </c>
      <c r="B16" s="69">
        <v>77.709999999999994</v>
      </c>
      <c r="C16" s="51">
        <f t="shared" si="0"/>
        <v>7.8005746797968376</v>
      </c>
      <c r="D16" s="52">
        <f t="shared" si="1"/>
        <v>85.430919057849621</v>
      </c>
      <c r="E16" s="59">
        <f t="shared" si="2"/>
        <v>-15.521493737646459</v>
      </c>
      <c r="F16" s="68">
        <v>171.47</v>
      </c>
      <c r="G16" s="52">
        <f t="shared" si="3"/>
        <v>98.881950993350699</v>
      </c>
      <c r="H16" s="52">
        <f t="shared" si="4"/>
        <v>61.071056691501646</v>
      </c>
      <c r="I16" s="53">
        <f t="shared" si="5"/>
        <v>11.516992315147592</v>
      </c>
      <c r="J16" s="58">
        <v>0</v>
      </c>
      <c r="K16" s="81">
        <v>20.12</v>
      </c>
      <c r="L16" s="67">
        <v>0</v>
      </c>
      <c r="M16" s="67">
        <v>0</v>
      </c>
      <c r="N16" s="67">
        <v>0</v>
      </c>
      <c r="O16" s="67">
        <v>0</v>
      </c>
      <c r="P16" s="72">
        <f t="shared" si="7"/>
        <v>0</v>
      </c>
      <c r="Q16" s="82">
        <f t="shared" si="8"/>
        <v>20.12</v>
      </c>
      <c r="R16" s="91">
        <v>23.85</v>
      </c>
      <c r="S16" s="84">
        <v>0</v>
      </c>
      <c r="T16" s="84">
        <v>0</v>
      </c>
      <c r="U16" s="84">
        <v>0</v>
      </c>
      <c r="V16" s="84">
        <v>0</v>
      </c>
      <c r="W16" s="84">
        <v>63.12</v>
      </c>
      <c r="X16" s="94">
        <f t="shared" si="9"/>
        <v>23.85</v>
      </c>
      <c r="Y16" s="95">
        <f t="shared" si="10"/>
        <v>63.12</v>
      </c>
      <c r="Z16" s="91">
        <v>8.8000000000000007</v>
      </c>
      <c r="AA16" s="84">
        <v>0</v>
      </c>
      <c r="AB16" s="84">
        <v>86.92</v>
      </c>
      <c r="AC16" s="84">
        <v>0</v>
      </c>
      <c r="AD16" s="96">
        <f t="shared" si="11"/>
        <v>95.72</v>
      </c>
      <c r="AE16" s="52">
        <f t="shared" si="12"/>
        <v>0</v>
      </c>
      <c r="AF16" s="118">
        <v>0.47476720430107522</v>
      </c>
      <c r="AG16" s="117">
        <v>9.4498252688172038E-2</v>
      </c>
      <c r="AH16" s="54">
        <f t="shared" si="6"/>
        <v>11.042225110846516</v>
      </c>
      <c r="AI16" s="63">
        <f t="shared" si="13"/>
        <v>4.5040080096653696</v>
      </c>
      <c r="AJ16" s="64">
        <v>194.6019509933507</v>
      </c>
      <c r="AK16" s="61">
        <v>7.8005746797968376</v>
      </c>
      <c r="AL16" s="66">
        <v>84.921056691501647</v>
      </c>
      <c r="AM16" s="61">
        <v>148.55091905784963</v>
      </c>
      <c r="AS16" s="121"/>
      <c r="BA16" s="42"/>
      <c r="BB16" s="42"/>
    </row>
    <row r="17" spans="1:54" ht="15.75" x14ac:dyDescent="0.25">
      <c r="A17" s="25">
        <v>9</v>
      </c>
      <c r="B17" s="69">
        <v>93.210000000000008</v>
      </c>
      <c r="C17" s="51">
        <f t="shared" si="0"/>
        <v>6.8295016342609927</v>
      </c>
      <c r="D17" s="52">
        <f t="shared" si="1"/>
        <v>101.46379688785726</v>
      </c>
      <c r="E17" s="59">
        <f t="shared" si="2"/>
        <v>-15.083298522118234</v>
      </c>
      <c r="F17" s="68">
        <v>152.87</v>
      </c>
      <c r="G17" s="52">
        <f t="shared" si="3"/>
        <v>86.771364986463354</v>
      </c>
      <c r="H17" s="52">
        <f t="shared" si="4"/>
        <v>55.026211388297526</v>
      </c>
      <c r="I17" s="53">
        <f t="shared" si="5"/>
        <v>11.07242362523907</v>
      </c>
      <c r="J17" s="58">
        <v>0</v>
      </c>
      <c r="K17" s="81">
        <v>20.12</v>
      </c>
      <c r="L17" s="67">
        <v>0</v>
      </c>
      <c r="M17" s="67">
        <v>0</v>
      </c>
      <c r="N17" s="67">
        <v>0</v>
      </c>
      <c r="O17" s="67">
        <v>0</v>
      </c>
      <c r="P17" s="72">
        <f t="shared" si="7"/>
        <v>0</v>
      </c>
      <c r="Q17" s="82">
        <f t="shared" si="8"/>
        <v>20.12</v>
      </c>
      <c r="R17" s="91">
        <v>27.2</v>
      </c>
      <c r="S17" s="84">
        <v>0</v>
      </c>
      <c r="T17" s="84">
        <v>0</v>
      </c>
      <c r="U17" s="84">
        <v>0</v>
      </c>
      <c r="V17" s="84">
        <v>0</v>
      </c>
      <c r="W17" s="84">
        <v>63.27</v>
      </c>
      <c r="X17" s="94">
        <f t="shared" si="9"/>
        <v>27.2</v>
      </c>
      <c r="Y17" s="95">
        <f t="shared" si="10"/>
        <v>63.27</v>
      </c>
      <c r="Z17" s="91">
        <v>12</v>
      </c>
      <c r="AA17" s="84">
        <v>0</v>
      </c>
      <c r="AB17" s="84">
        <v>87.27</v>
      </c>
      <c r="AC17" s="84">
        <v>0</v>
      </c>
      <c r="AD17" s="96">
        <f t="shared" si="11"/>
        <v>99.27</v>
      </c>
      <c r="AE17" s="52">
        <f t="shared" si="12"/>
        <v>0</v>
      </c>
      <c r="AF17" s="118">
        <v>0.47476720430107522</v>
      </c>
      <c r="AG17" s="117">
        <v>9.4498252688172038E-2</v>
      </c>
      <c r="AH17" s="54">
        <f t="shared" si="6"/>
        <v>10.597656420937994</v>
      </c>
      <c r="AI17" s="63">
        <f t="shared" si="13"/>
        <v>4.9422032251935946</v>
      </c>
      <c r="AJ17" s="64">
        <v>186.04136498646335</v>
      </c>
      <c r="AK17" s="61">
        <v>6.8295016342609927</v>
      </c>
      <c r="AL17" s="66">
        <v>82.226211388297529</v>
      </c>
      <c r="AM17" s="61">
        <v>164.73379688785727</v>
      </c>
      <c r="AS17" s="121"/>
      <c r="BA17" s="42"/>
      <c r="BB17" s="42"/>
    </row>
    <row r="18" spans="1:54" ht="15.75" x14ac:dyDescent="0.25">
      <c r="A18" s="25">
        <v>10</v>
      </c>
      <c r="B18" s="69">
        <v>97.949999999999989</v>
      </c>
      <c r="C18" s="51">
        <f t="shared" si="0"/>
        <v>6.353562704872818</v>
      </c>
      <c r="D18" s="52">
        <f t="shared" si="1"/>
        <v>106.55149706100768</v>
      </c>
      <c r="E18" s="59">
        <f t="shared" si="2"/>
        <v>-14.955059765880485</v>
      </c>
      <c r="F18" s="68">
        <v>163.71</v>
      </c>
      <c r="G18" s="52">
        <f t="shared" si="3"/>
        <v>92.794992776897772</v>
      </c>
      <c r="H18" s="52">
        <f t="shared" si="4"/>
        <v>59.147611457835701</v>
      </c>
      <c r="I18" s="53">
        <f t="shared" si="5"/>
        <v>11.76739576526653</v>
      </c>
      <c r="J18" s="58">
        <v>0</v>
      </c>
      <c r="K18" s="81">
        <v>20.12</v>
      </c>
      <c r="L18" s="67">
        <v>0</v>
      </c>
      <c r="M18" s="67">
        <v>0</v>
      </c>
      <c r="N18" s="67">
        <v>0</v>
      </c>
      <c r="O18" s="67">
        <v>0</v>
      </c>
      <c r="P18" s="72">
        <f t="shared" si="7"/>
        <v>0</v>
      </c>
      <c r="Q18" s="82">
        <f t="shared" si="8"/>
        <v>20.12</v>
      </c>
      <c r="R18" s="91">
        <v>32.979999999999997</v>
      </c>
      <c r="S18" s="84">
        <v>0</v>
      </c>
      <c r="T18" s="84">
        <v>0</v>
      </c>
      <c r="U18" s="84">
        <v>0</v>
      </c>
      <c r="V18" s="84">
        <v>0</v>
      </c>
      <c r="W18" s="84">
        <v>63.11</v>
      </c>
      <c r="X18" s="94">
        <f t="shared" si="9"/>
        <v>32.979999999999997</v>
      </c>
      <c r="Y18" s="95">
        <f t="shared" si="10"/>
        <v>63.11</v>
      </c>
      <c r="Z18" s="91">
        <v>14.5</v>
      </c>
      <c r="AA18" s="84">
        <v>0</v>
      </c>
      <c r="AB18" s="84">
        <v>86.44</v>
      </c>
      <c r="AC18" s="84">
        <v>0</v>
      </c>
      <c r="AD18" s="96">
        <f t="shared" si="11"/>
        <v>100.94</v>
      </c>
      <c r="AE18" s="52">
        <f t="shared" si="12"/>
        <v>0</v>
      </c>
      <c r="AF18" s="118">
        <v>0.47476720430107522</v>
      </c>
      <c r="AG18" s="117">
        <v>9.4498252688172038E-2</v>
      </c>
      <c r="AH18" s="54">
        <f t="shared" si="6"/>
        <v>11.292628560965454</v>
      </c>
      <c r="AI18" s="63">
        <f t="shared" si="13"/>
        <v>5.0704419814313439</v>
      </c>
      <c r="AJ18" s="64">
        <v>193.73499277689777</v>
      </c>
      <c r="AK18" s="61">
        <v>6.353562704872818</v>
      </c>
      <c r="AL18" s="66">
        <v>92.127611457835698</v>
      </c>
      <c r="AM18" s="61">
        <v>169.66149706100768</v>
      </c>
      <c r="AS18" s="121"/>
      <c r="BA18" s="42"/>
      <c r="BB18" s="42"/>
    </row>
    <row r="19" spans="1:54" ht="15.75" x14ac:dyDescent="0.25">
      <c r="A19" s="25">
        <v>11</v>
      </c>
      <c r="B19" s="69">
        <v>76.77000000000001</v>
      </c>
      <c r="C19" s="51">
        <f t="shared" si="0"/>
        <v>8.1315389587026239</v>
      </c>
      <c r="D19" s="52">
        <f t="shared" si="1"/>
        <v>83.414882438461419</v>
      </c>
      <c r="E19" s="59">
        <f t="shared" si="2"/>
        <v>-14.77642139716405</v>
      </c>
      <c r="F19" s="68">
        <v>174.31</v>
      </c>
      <c r="G19" s="52">
        <f t="shared" si="3"/>
        <v>105.48190267504148</v>
      </c>
      <c r="H19" s="52">
        <f t="shared" si="4"/>
        <v>56.330005911996615</v>
      </c>
      <c r="I19" s="53">
        <f t="shared" si="5"/>
        <v>12.4980914129619</v>
      </c>
      <c r="J19" s="58">
        <v>0</v>
      </c>
      <c r="K19" s="81">
        <v>20.12</v>
      </c>
      <c r="L19" s="67">
        <v>0</v>
      </c>
      <c r="M19" s="67">
        <v>0</v>
      </c>
      <c r="N19" s="67">
        <v>0</v>
      </c>
      <c r="O19" s="67">
        <v>0</v>
      </c>
      <c r="P19" s="72">
        <f t="shared" si="7"/>
        <v>0</v>
      </c>
      <c r="Q19" s="82">
        <f t="shared" si="8"/>
        <v>20.12</v>
      </c>
      <c r="R19" s="91">
        <v>36.21</v>
      </c>
      <c r="S19" s="84">
        <v>0</v>
      </c>
      <c r="T19" s="84">
        <v>0</v>
      </c>
      <c r="U19" s="84">
        <v>27.63</v>
      </c>
      <c r="V19" s="84">
        <v>0</v>
      </c>
      <c r="W19" s="84">
        <v>63.04</v>
      </c>
      <c r="X19" s="94">
        <f t="shared" si="9"/>
        <v>36.21</v>
      </c>
      <c r="Y19" s="95">
        <f t="shared" si="10"/>
        <v>90.67</v>
      </c>
      <c r="Z19" s="91">
        <v>20.3</v>
      </c>
      <c r="AA19" s="84">
        <v>0</v>
      </c>
      <c r="AB19" s="84">
        <v>86.04</v>
      </c>
      <c r="AC19" s="84">
        <v>0</v>
      </c>
      <c r="AD19" s="96">
        <f t="shared" si="11"/>
        <v>106.34</v>
      </c>
      <c r="AE19" s="52">
        <f t="shared" si="12"/>
        <v>0</v>
      </c>
      <c r="AF19" s="118">
        <v>0.47476720430107522</v>
      </c>
      <c r="AG19" s="117">
        <v>9.4498252688172038E-2</v>
      </c>
      <c r="AH19" s="54">
        <f t="shared" si="6"/>
        <v>12.023324208660824</v>
      </c>
      <c r="AI19" s="63">
        <f t="shared" si="13"/>
        <v>5.2490803501477785</v>
      </c>
      <c r="AJ19" s="64">
        <v>211.82190267504149</v>
      </c>
      <c r="AK19" s="61">
        <v>8.1315389587026239</v>
      </c>
      <c r="AL19" s="66">
        <v>92.540005911996616</v>
      </c>
      <c r="AM19" s="61">
        <v>174.08488243846142</v>
      </c>
      <c r="AS19" s="121"/>
      <c r="BA19" s="42"/>
      <c r="BB19" s="42"/>
    </row>
    <row r="20" spans="1:54" ht="15.75" x14ac:dyDescent="0.25">
      <c r="A20" s="25">
        <v>12</v>
      </c>
      <c r="B20" s="69">
        <v>72.819999999999993</v>
      </c>
      <c r="C20" s="51">
        <f t="shared" si="0"/>
        <v>7.7330734975758055</v>
      </c>
      <c r="D20" s="52">
        <f t="shared" si="1"/>
        <v>80.053186162192134</v>
      </c>
      <c r="E20" s="59">
        <f t="shared" si="2"/>
        <v>-14.96625965976795</v>
      </c>
      <c r="F20" s="68">
        <v>168.9</v>
      </c>
      <c r="G20" s="52">
        <f t="shared" si="3"/>
        <v>97.432576338198444</v>
      </c>
      <c r="H20" s="52">
        <f t="shared" si="4"/>
        <v>59.167300773831826</v>
      </c>
      <c r="I20" s="53">
        <f t="shared" si="5"/>
        <v>12.300122887969666</v>
      </c>
      <c r="J20" s="58">
        <v>0</v>
      </c>
      <c r="K20" s="81">
        <v>20.12</v>
      </c>
      <c r="L20" s="67">
        <v>0</v>
      </c>
      <c r="M20" s="67">
        <v>0</v>
      </c>
      <c r="N20" s="67">
        <v>0</v>
      </c>
      <c r="O20" s="67">
        <v>0</v>
      </c>
      <c r="P20" s="72">
        <f t="shared" si="7"/>
        <v>0</v>
      </c>
      <c r="Q20" s="82">
        <f t="shared" si="8"/>
        <v>20.12</v>
      </c>
      <c r="R20" s="91">
        <v>36.299999999999997</v>
      </c>
      <c r="S20" s="84">
        <v>0</v>
      </c>
      <c r="T20" s="84">
        <v>0</v>
      </c>
      <c r="U20" s="84">
        <v>25.11</v>
      </c>
      <c r="V20" s="84">
        <v>0</v>
      </c>
      <c r="W20" s="84">
        <v>62.73</v>
      </c>
      <c r="X20" s="94">
        <f t="shared" si="9"/>
        <v>36.299999999999997</v>
      </c>
      <c r="Y20" s="95">
        <f t="shared" si="10"/>
        <v>87.84</v>
      </c>
      <c r="Z20" s="91">
        <v>15</v>
      </c>
      <c r="AA20" s="84">
        <v>0</v>
      </c>
      <c r="AB20" s="84">
        <v>91.45</v>
      </c>
      <c r="AC20" s="84">
        <v>0</v>
      </c>
      <c r="AD20" s="96">
        <f t="shared" si="11"/>
        <v>106.45</v>
      </c>
      <c r="AE20" s="52">
        <f t="shared" si="12"/>
        <v>0</v>
      </c>
      <c r="AF20" s="118">
        <v>0.47476720430107522</v>
      </c>
      <c r="AG20" s="117">
        <v>9.4498252688172038E-2</v>
      </c>
      <c r="AH20" s="54">
        <f t="shared" si="6"/>
        <v>11.82535568366859</v>
      </c>
      <c r="AI20" s="63">
        <f t="shared" si="13"/>
        <v>5.0592420875438791</v>
      </c>
      <c r="AJ20" s="64">
        <v>203.88257633819845</v>
      </c>
      <c r="AK20" s="61">
        <v>7.7330734975758055</v>
      </c>
      <c r="AL20" s="66">
        <v>95.467300773831823</v>
      </c>
      <c r="AM20" s="61">
        <v>167.89318616219214</v>
      </c>
      <c r="AS20" s="121"/>
      <c r="BA20" s="42"/>
      <c r="BB20" s="42"/>
    </row>
    <row r="21" spans="1:54" ht="15.75" x14ac:dyDescent="0.25">
      <c r="A21" s="25">
        <v>13</v>
      </c>
      <c r="B21" s="69">
        <v>71.569999999999993</v>
      </c>
      <c r="C21" s="51">
        <f t="shared" si="0"/>
        <v>5.0032145981138907</v>
      </c>
      <c r="D21" s="52">
        <f t="shared" si="1"/>
        <v>81.469205660280807</v>
      </c>
      <c r="E21" s="59">
        <f t="shared" si="2"/>
        <v>-14.902420258394692</v>
      </c>
      <c r="F21" s="68">
        <v>172.65</v>
      </c>
      <c r="G21" s="52">
        <f t="shared" si="3"/>
        <v>119.48935692712861</v>
      </c>
      <c r="H21" s="52">
        <f t="shared" si="4"/>
        <v>41.20287940651761</v>
      </c>
      <c r="I21" s="53">
        <f t="shared" si="5"/>
        <v>11.957763666353786</v>
      </c>
      <c r="J21" s="58">
        <v>0</v>
      </c>
      <c r="K21" s="81">
        <v>20.12</v>
      </c>
      <c r="L21" s="67">
        <v>0</v>
      </c>
      <c r="M21" s="67">
        <v>0</v>
      </c>
      <c r="N21" s="67">
        <v>0</v>
      </c>
      <c r="O21" s="67">
        <v>0</v>
      </c>
      <c r="P21" s="72">
        <f t="shared" si="7"/>
        <v>0</v>
      </c>
      <c r="Q21" s="82">
        <f t="shared" si="8"/>
        <v>20.12</v>
      </c>
      <c r="R21" s="91">
        <v>36.03</v>
      </c>
      <c r="S21" s="84">
        <v>0</v>
      </c>
      <c r="T21" s="84">
        <v>0</v>
      </c>
      <c r="U21" s="84">
        <v>28.8</v>
      </c>
      <c r="V21" s="84">
        <v>0</v>
      </c>
      <c r="W21" s="84">
        <v>62.57</v>
      </c>
      <c r="X21" s="94">
        <f t="shared" si="9"/>
        <v>36.03</v>
      </c>
      <c r="Y21" s="95">
        <f t="shared" si="10"/>
        <v>91.37</v>
      </c>
      <c r="Z21" s="91">
        <v>12</v>
      </c>
      <c r="AA21" s="84">
        <v>0</v>
      </c>
      <c r="AB21" s="84">
        <v>81.96</v>
      </c>
      <c r="AC21" s="84">
        <v>0</v>
      </c>
      <c r="AD21" s="96">
        <f t="shared" si="11"/>
        <v>93.96</v>
      </c>
      <c r="AE21" s="52">
        <f t="shared" si="12"/>
        <v>0</v>
      </c>
      <c r="AF21" s="118">
        <v>0.47476720430107522</v>
      </c>
      <c r="AG21" s="117">
        <v>9.4498252688172038E-2</v>
      </c>
      <c r="AH21" s="54">
        <f t="shared" si="6"/>
        <v>11.482996462052711</v>
      </c>
      <c r="AI21" s="63">
        <f t="shared" si="13"/>
        <v>5.123081488917137</v>
      </c>
      <c r="AJ21" s="64">
        <v>213.4493569271286</v>
      </c>
      <c r="AK21" s="61">
        <v>5.0032145981138907</v>
      </c>
      <c r="AL21" s="66">
        <v>77.232879406517611</v>
      </c>
      <c r="AM21" s="61">
        <v>172.83920566028081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72.92</v>
      </c>
      <c r="C22" s="51">
        <f t="shared" si="0"/>
        <v>7.4707236765097651</v>
      </c>
      <c r="D22" s="52">
        <f t="shared" si="1"/>
        <v>80.475735404756762</v>
      </c>
      <c r="E22" s="59">
        <f t="shared" si="2"/>
        <v>-15.026459081266545</v>
      </c>
      <c r="F22" s="68">
        <v>192.27</v>
      </c>
      <c r="G22" s="52">
        <f t="shared" si="3"/>
        <v>136.56032774465956</v>
      </c>
      <c r="H22" s="52">
        <f t="shared" si="4"/>
        <v>43.142804740947319</v>
      </c>
      <c r="I22" s="53">
        <f t="shared" si="5"/>
        <v>12.56686751439314</v>
      </c>
      <c r="J22" s="58">
        <v>0</v>
      </c>
      <c r="K22" s="81">
        <v>20.12</v>
      </c>
      <c r="L22" s="67">
        <v>0</v>
      </c>
      <c r="M22" s="67">
        <v>0</v>
      </c>
      <c r="N22" s="67">
        <v>0</v>
      </c>
      <c r="O22" s="67">
        <v>0</v>
      </c>
      <c r="P22" s="72">
        <f t="shared" si="7"/>
        <v>0</v>
      </c>
      <c r="Q22" s="82">
        <f t="shared" si="8"/>
        <v>20.12</v>
      </c>
      <c r="R22" s="91">
        <v>33.76</v>
      </c>
      <c r="S22" s="84">
        <v>0</v>
      </c>
      <c r="T22" s="84">
        <v>0</v>
      </c>
      <c r="U22" s="84">
        <v>23.61</v>
      </c>
      <c r="V22" s="84">
        <v>0</v>
      </c>
      <c r="W22" s="84">
        <v>61.98</v>
      </c>
      <c r="X22" s="94">
        <f t="shared" si="9"/>
        <v>33.76</v>
      </c>
      <c r="Y22" s="95">
        <f t="shared" si="10"/>
        <v>85.59</v>
      </c>
      <c r="Z22" s="91">
        <v>13.5</v>
      </c>
      <c r="AA22" s="84">
        <v>0</v>
      </c>
      <c r="AB22" s="84">
        <v>79.14</v>
      </c>
      <c r="AC22" s="84">
        <v>0</v>
      </c>
      <c r="AD22" s="96">
        <f t="shared" si="11"/>
        <v>92.64</v>
      </c>
      <c r="AE22" s="52">
        <f t="shared" si="12"/>
        <v>0</v>
      </c>
      <c r="AF22" s="118">
        <v>0.47476720430107522</v>
      </c>
      <c r="AG22" s="117">
        <v>9.4498252688172038E-2</v>
      </c>
      <c r="AH22" s="54">
        <f t="shared" si="6"/>
        <v>12.092100310092064</v>
      </c>
      <c r="AI22" s="63">
        <f t="shared" si="13"/>
        <v>4.999042666045284</v>
      </c>
      <c r="AJ22" s="64">
        <v>229.20032774465955</v>
      </c>
      <c r="AK22" s="61">
        <v>7.4707236765097651</v>
      </c>
      <c r="AL22" s="66">
        <v>76.902804740947317</v>
      </c>
      <c r="AM22" s="61">
        <v>166.06573540475677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80.400000000000006</v>
      </c>
      <c r="C23" s="51">
        <f t="shared" si="0"/>
        <v>9.9677017508631369</v>
      </c>
      <c r="D23" s="52">
        <f t="shared" si="1"/>
        <v>85.199479727662833</v>
      </c>
      <c r="E23" s="59">
        <f t="shared" si="2"/>
        <v>-14.767181478525963</v>
      </c>
      <c r="F23" s="68">
        <v>197.37</v>
      </c>
      <c r="G23" s="52">
        <f t="shared" si="3"/>
        <v>131.35898999096869</v>
      </c>
      <c r="H23" s="52">
        <f t="shared" si="4"/>
        <v>53.341548228448538</v>
      </c>
      <c r="I23" s="53">
        <f t="shared" si="5"/>
        <v>12.669461780582752</v>
      </c>
      <c r="J23" s="58">
        <v>0</v>
      </c>
      <c r="K23" s="81">
        <v>20.12</v>
      </c>
      <c r="L23" s="67">
        <v>0</v>
      </c>
      <c r="M23" s="67">
        <v>0</v>
      </c>
      <c r="N23" s="67">
        <v>0</v>
      </c>
      <c r="O23" s="67">
        <v>0</v>
      </c>
      <c r="P23" s="72">
        <f t="shared" si="7"/>
        <v>0</v>
      </c>
      <c r="Q23" s="82">
        <f t="shared" si="8"/>
        <v>20.12</v>
      </c>
      <c r="R23" s="91">
        <v>33.85</v>
      </c>
      <c r="S23" s="84">
        <v>0</v>
      </c>
      <c r="T23" s="84">
        <v>0</v>
      </c>
      <c r="U23" s="84">
        <v>25.51</v>
      </c>
      <c r="V23" s="84">
        <v>0</v>
      </c>
      <c r="W23" s="84">
        <v>61.86</v>
      </c>
      <c r="X23" s="94">
        <f t="shared" si="9"/>
        <v>33.85</v>
      </c>
      <c r="Y23" s="95">
        <f t="shared" si="10"/>
        <v>87.37</v>
      </c>
      <c r="Z23" s="91">
        <v>10</v>
      </c>
      <c r="AA23" s="84">
        <v>0</v>
      </c>
      <c r="AB23" s="84">
        <v>80.150000000000006</v>
      </c>
      <c r="AC23" s="84">
        <v>0</v>
      </c>
      <c r="AD23" s="96">
        <f t="shared" si="11"/>
        <v>90.15</v>
      </c>
      <c r="AE23" s="52">
        <f t="shared" si="12"/>
        <v>0</v>
      </c>
      <c r="AF23" s="118">
        <v>0.47476720430107522</v>
      </c>
      <c r="AG23" s="117">
        <v>9.4498252688172038E-2</v>
      </c>
      <c r="AH23" s="54">
        <f t="shared" si="6"/>
        <v>12.194694576281677</v>
      </c>
      <c r="AI23" s="63">
        <f t="shared" si="13"/>
        <v>5.2583202687858659</v>
      </c>
      <c r="AJ23" s="64">
        <v>221.5089899909687</v>
      </c>
      <c r="AK23" s="61">
        <v>9.9677017508631369</v>
      </c>
      <c r="AL23" s="66">
        <v>87.191548228448539</v>
      </c>
      <c r="AM23" s="61">
        <v>172.56947972766284</v>
      </c>
      <c r="AS23" s="121"/>
      <c r="BA23" s="42"/>
      <c r="BB23" s="42"/>
    </row>
    <row r="24" spans="1:54" ht="15.75" x14ac:dyDescent="0.25">
      <c r="A24" s="25">
        <v>16</v>
      </c>
      <c r="B24" s="69">
        <v>76.52</v>
      </c>
      <c r="C24" s="51">
        <f t="shared" si="0"/>
        <v>8.8892290035283121</v>
      </c>
      <c r="D24" s="52">
        <f t="shared" si="1"/>
        <v>82.507991487079579</v>
      </c>
      <c r="E24" s="59">
        <f t="shared" si="2"/>
        <v>-14.87722049060789</v>
      </c>
      <c r="F24" s="68">
        <v>229.72</v>
      </c>
      <c r="G24" s="52">
        <f t="shared" si="3"/>
        <v>153.4331747707183</v>
      </c>
      <c r="H24" s="52">
        <f t="shared" si="4"/>
        <v>62.868422551560144</v>
      </c>
      <c r="I24" s="53">
        <f t="shared" si="5"/>
        <v>13.418402677721575</v>
      </c>
      <c r="J24" s="58">
        <v>0</v>
      </c>
      <c r="K24" s="81">
        <v>20.12</v>
      </c>
      <c r="L24" s="67">
        <v>0</v>
      </c>
      <c r="M24" s="67">
        <v>0</v>
      </c>
      <c r="N24" s="67">
        <v>0</v>
      </c>
      <c r="O24" s="67">
        <v>0</v>
      </c>
      <c r="P24" s="72">
        <f t="shared" si="7"/>
        <v>0</v>
      </c>
      <c r="Q24" s="82">
        <f t="shared" si="8"/>
        <v>20.12</v>
      </c>
      <c r="R24" s="91">
        <v>30.45</v>
      </c>
      <c r="S24" s="84">
        <v>0</v>
      </c>
      <c r="T24" s="84">
        <v>0</v>
      </c>
      <c r="U24" s="84">
        <v>25.22</v>
      </c>
      <c r="V24" s="84">
        <v>0</v>
      </c>
      <c r="W24" s="84">
        <v>62.1</v>
      </c>
      <c r="X24" s="94">
        <f t="shared" si="9"/>
        <v>30.45</v>
      </c>
      <c r="Y24" s="95">
        <f t="shared" si="10"/>
        <v>87.32</v>
      </c>
      <c r="Z24" s="91">
        <v>8</v>
      </c>
      <c r="AA24" s="84">
        <v>0</v>
      </c>
      <c r="AB24" s="84">
        <v>72.91</v>
      </c>
      <c r="AC24" s="84">
        <v>0</v>
      </c>
      <c r="AD24" s="96">
        <f t="shared" si="11"/>
        <v>80.91</v>
      </c>
      <c r="AE24" s="52">
        <f t="shared" si="12"/>
        <v>0</v>
      </c>
      <c r="AF24" s="118">
        <v>0.47476720430107522</v>
      </c>
      <c r="AG24" s="117">
        <v>9.4498252688172038E-2</v>
      </c>
      <c r="AH24" s="54">
        <f t="shared" si="6"/>
        <v>12.9436354734205</v>
      </c>
      <c r="AI24" s="63">
        <f t="shared" si="13"/>
        <v>5.1482812567039389</v>
      </c>
      <c r="AJ24" s="64">
        <v>234.34317477071829</v>
      </c>
      <c r="AK24" s="61">
        <v>8.8892290035283121</v>
      </c>
      <c r="AL24" s="66">
        <v>93.318422551560147</v>
      </c>
      <c r="AM24" s="61">
        <v>169.82799148707957</v>
      </c>
      <c r="AS24" s="121"/>
      <c r="BA24" s="42"/>
      <c r="BB24" s="42"/>
    </row>
    <row r="25" spans="1:54" ht="15.75" x14ac:dyDescent="0.25">
      <c r="A25" s="25">
        <v>17</v>
      </c>
      <c r="B25" s="69">
        <v>69.53</v>
      </c>
      <c r="C25" s="51">
        <f t="shared" si="0"/>
        <v>6.3925070248798992</v>
      </c>
      <c r="D25" s="52">
        <f t="shared" si="1"/>
        <v>77.96067395611135</v>
      </c>
      <c r="E25" s="59">
        <f t="shared" si="2"/>
        <v>-14.823180980991246</v>
      </c>
      <c r="F25" s="68">
        <v>247.74</v>
      </c>
      <c r="G25" s="52">
        <f t="shared" si="3"/>
        <v>146.91840168803049</v>
      </c>
      <c r="H25" s="52">
        <f t="shared" si="4"/>
        <v>87.61864485701183</v>
      </c>
      <c r="I25" s="53">
        <f t="shared" si="5"/>
        <v>13.202953454957639</v>
      </c>
      <c r="J25" s="58">
        <v>0</v>
      </c>
      <c r="K25" s="81">
        <v>20.12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7"/>
        <v>0</v>
      </c>
      <c r="Q25" s="82">
        <f t="shared" si="8"/>
        <v>20.12</v>
      </c>
      <c r="R25" s="91">
        <v>15.4</v>
      </c>
      <c r="S25" s="84">
        <v>0</v>
      </c>
      <c r="T25" s="84">
        <v>0</v>
      </c>
      <c r="U25" s="84">
        <v>33.92</v>
      </c>
      <c r="V25" s="84">
        <v>0</v>
      </c>
      <c r="W25" s="84">
        <v>62.32</v>
      </c>
      <c r="X25" s="94">
        <f t="shared" si="9"/>
        <v>15.4</v>
      </c>
      <c r="Y25" s="95">
        <f t="shared" si="10"/>
        <v>96.240000000000009</v>
      </c>
      <c r="Z25" s="91">
        <v>2.2000000000000002</v>
      </c>
      <c r="AA25" s="84">
        <v>0</v>
      </c>
      <c r="AB25" s="84">
        <v>70.069999999999993</v>
      </c>
      <c r="AC25" s="84">
        <v>0</v>
      </c>
      <c r="AD25" s="96">
        <f t="shared" si="11"/>
        <v>72.27</v>
      </c>
      <c r="AE25" s="52">
        <f t="shared" si="12"/>
        <v>0</v>
      </c>
      <c r="AF25" s="118">
        <v>0.47476720430107522</v>
      </c>
      <c r="AG25" s="117">
        <v>9.4498252688172038E-2</v>
      </c>
      <c r="AH25" s="54">
        <f t="shared" si="6"/>
        <v>12.728186250656563</v>
      </c>
      <c r="AI25" s="63">
        <f t="shared" si="13"/>
        <v>5.2023207663205824</v>
      </c>
      <c r="AJ25" s="64">
        <v>219.18840168803047</v>
      </c>
      <c r="AK25" s="61">
        <v>6.3925070248798992</v>
      </c>
      <c r="AL25" s="66">
        <v>103.01864485701184</v>
      </c>
      <c r="AM25" s="61">
        <v>174.20067395611136</v>
      </c>
      <c r="AS25" s="121"/>
      <c r="BA25" s="42"/>
      <c r="BB25" s="42"/>
    </row>
    <row r="26" spans="1:54" ht="15.75" x14ac:dyDescent="0.25">
      <c r="A26" s="25">
        <v>18</v>
      </c>
      <c r="B26" s="69">
        <v>57.989999999999995</v>
      </c>
      <c r="C26" s="51">
        <f t="shared" si="0"/>
        <v>6.1007446784066728</v>
      </c>
      <c r="D26" s="52">
        <f t="shared" si="1"/>
        <v>67.185631627954479</v>
      </c>
      <c r="E26" s="59">
        <f t="shared" si="2"/>
        <v>-15.296376306361132</v>
      </c>
      <c r="F26" s="68">
        <v>243.77</v>
      </c>
      <c r="G26" s="52">
        <f t="shared" si="3"/>
        <v>139.81541510603734</v>
      </c>
      <c r="H26" s="52">
        <f t="shared" si="4"/>
        <v>91.188608420019776</v>
      </c>
      <c r="I26" s="53">
        <f t="shared" si="5"/>
        <v>12.765976473942873</v>
      </c>
      <c r="J26" s="58">
        <v>0</v>
      </c>
      <c r="K26" s="81">
        <v>20.12</v>
      </c>
      <c r="L26" s="67">
        <v>0</v>
      </c>
      <c r="M26" s="67">
        <v>0</v>
      </c>
      <c r="N26" s="67">
        <v>0</v>
      </c>
      <c r="O26" s="67">
        <v>0</v>
      </c>
      <c r="P26" s="72">
        <f t="shared" si="7"/>
        <v>0</v>
      </c>
      <c r="Q26" s="82">
        <f t="shared" si="8"/>
        <v>20.12</v>
      </c>
      <c r="R26" s="91">
        <v>0</v>
      </c>
      <c r="S26" s="84">
        <v>0</v>
      </c>
      <c r="T26" s="84">
        <v>0</v>
      </c>
      <c r="U26" s="84">
        <v>28.4</v>
      </c>
      <c r="V26" s="84">
        <v>0</v>
      </c>
      <c r="W26" s="84">
        <v>62.48</v>
      </c>
      <c r="X26" s="94">
        <f t="shared" si="9"/>
        <v>0</v>
      </c>
      <c r="Y26" s="95">
        <f t="shared" si="10"/>
        <v>90.88</v>
      </c>
      <c r="Z26" s="91">
        <v>0</v>
      </c>
      <c r="AA26" s="84">
        <v>0</v>
      </c>
      <c r="AB26" s="84">
        <v>80.14</v>
      </c>
      <c r="AC26" s="84">
        <v>0</v>
      </c>
      <c r="AD26" s="96">
        <f t="shared" si="11"/>
        <v>80.14</v>
      </c>
      <c r="AE26" s="52">
        <f t="shared" si="12"/>
        <v>0</v>
      </c>
      <c r="AF26" s="118">
        <v>0.47476720430107522</v>
      </c>
      <c r="AG26" s="117">
        <v>9.4498252688172038E-2</v>
      </c>
      <c r="AH26" s="54">
        <f t="shared" si="6"/>
        <v>12.291209269641797</v>
      </c>
      <c r="AI26" s="63">
        <f t="shared" si="13"/>
        <v>4.7291254409506962</v>
      </c>
      <c r="AJ26" s="64">
        <v>219.95541510603735</v>
      </c>
      <c r="AK26" s="61">
        <v>6.1007446784066728</v>
      </c>
      <c r="AL26" s="128">
        <v>91.188608420019776</v>
      </c>
      <c r="AM26" s="61">
        <v>158.06563162795447</v>
      </c>
      <c r="AS26" s="121"/>
      <c r="BA26" s="42"/>
      <c r="BB26" s="42"/>
    </row>
    <row r="27" spans="1:54" ht="15.75" x14ac:dyDescent="0.25">
      <c r="A27" s="25">
        <v>19</v>
      </c>
      <c r="B27" s="69">
        <v>79.17</v>
      </c>
      <c r="C27" s="51">
        <f t="shared" si="0"/>
        <v>9.8900395697550145</v>
      </c>
      <c r="D27" s="52">
        <f t="shared" si="1"/>
        <v>83.984422453576997</v>
      </c>
      <c r="E27" s="59">
        <f t="shared" si="2"/>
        <v>-14.704462023332006</v>
      </c>
      <c r="F27" s="68">
        <v>277.93</v>
      </c>
      <c r="G27" s="52">
        <f t="shared" si="3"/>
        <v>170.66935780133787</v>
      </c>
      <c r="H27" s="52">
        <f t="shared" si="4"/>
        <v>93.19968963256872</v>
      </c>
      <c r="I27" s="53">
        <f t="shared" si="5"/>
        <v>14.060952566093407</v>
      </c>
      <c r="J27" s="58">
        <v>0</v>
      </c>
      <c r="K27" s="81">
        <v>20.12</v>
      </c>
      <c r="L27" s="67">
        <v>0</v>
      </c>
      <c r="M27" s="67">
        <v>0</v>
      </c>
      <c r="N27" s="67">
        <v>0</v>
      </c>
      <c r="O27" s="67">
        <v>0</v>
      </c>
      <c r="P27" s="72">
        <f t="shared" si="7"/>
        <v>0</v>
      </c>
      <c r="Q27" s="82">
        <f t="shared" si="8"/>
        <v>20.12</v>
      </c>
      <c r="R27" s="91">
        <v>0</v>
      </c>
      <c r="S27" s="84">
        <v>0</v>
      </c>
      <c r="T27" s="84">
        <v>0</v>
      </c>
      <c r="U27" s="84">
        <v>28.4</v>
      </c>
      <c r="V27" s="84">
        <v>0</v>
      </c>
      <c r="W27" s="84">
        <v>62.44</v>
      </c>
      <c r="X27" s="94">
        <f t="shared" si="9"/>
        <v>0</v>
      </c>
      <c r="Y27" s="95">
        <f t="shared" si="10"/>
        <v>90.84</v>
      </c>
      <c r="Z27" s="91">
        <v>0</v>
      </c>
      <c r="AA27" s="84">
        <v>0</v>
      </c>
      <c r="AB27" s="84">
        <v>80.06</v>
      </c>
      <c r="AC27" s="84">
        <v>0</v>
      </c>
      <c r="AD27" s="96">
        <f t="shared" si="11"/>
        <v>80.06</v>
      </c>
      <c r="AE27" s="52">
        <f t="shared" si="12"/>
        <v>0</v>
      </c>
      <c r="AF27" s="118">
        <v>0.47476720430107522</v>
      </c>
      <c r="AG27" s="117">
        <v>9.4498252688172038E-2</v>
      </c>
      <c r="AH27" s="54">
        <f t="shared" si="6"/>
        <v>13.586185361792332</v>
      </c>
      <c r="AI27" s="63">
        <f t="shared" si="13"/>
        <v>5.3210397239798226</v>
      </c>
      <c r="AJ27" s="64">
        <v>250.72935780133787</v>
      </c>
      <c r="AK27" s="61">
        <v>9.8900395697550145</v>
      </c>
      <c r="AL27" s="128">
        <v>93.19968963256872</v>
      </c>
      <c r="AM27" s="61">
        <v>174.824422453577</v>
      </c>
      <c r="AS27" s="121"/>
      <c r="BA27" s="42"/>
      <c r="BB27" s="42"/>
    </row>
    <row r="28" spans="1:54" ht="15.75" x14ac:dyDescent="0.25">
      <c r="A28" s="25">
        <v>20</v>
      </c>
      <c r="B28" s="69">
        <v>87.25</v>
      </c>
      <c r="C28" s="51">
        <f t="shared" si="0"/>
        <v>7.0821237865307864</v>
      </c>
      <c r="D28" s="52">
        <f t="shared" si="1"/>
        <v>75.081895221100567</v>
      </c>
      <c r="E28" s="59">
        <f t="shared" si="2"/>
        <v>5.0859809923686647</v>
      </c>
      <c r="F28" s="68">
        <v>281.33</v>
      </c>
      <c r="G28" s="52">
        <f t="shared" si="3"/>
        <v>172.09438572488074</v>
      </c>
      <c r="H28" s="52">
        <f t="shared" si="4"/>
        <v>95.045467422702316</v>
      </c>
      <c r="I28" s="53">
        <f t="shared" si="5"/>
        <v>14.190146852416932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7"/>
        <v>0</v>
      </c>
      <c r="Q28" s="82">
        <f t="shared" si="8"/>
        <v>0</v>
      </c>
      <c r="R28" s="91">
        <v>0</v>
      </c>
      <c r="S28" s="84">
        <v>0</v>
      </c>
      <c r="T28" s="84">
        <v>0</v>
      </c>
      <c r="U28" s="84">
        <v>28.14</v>
      </c>
      <c r="V28" s="84">
        <v>0</v>
      </c>
      <c r="W28" s="84">
        <v>62.97</v>
      </c>
      <c r="X28" s="94">
        <f t="shared" si="9"/>
        <v>0</v>
      </c>
      <c r="Y28" s="95">
        <f t="shared" si="10"/>
        <v>91.11</v>
      </c>
      <c r="Z28" s="91">
        <v>0</v>
      </c>
      <c r="AA28" s="84">
        <v>0</v>
      </c>
      <c r="AB28" s="84">
        <v>80.06</v>
      </c>
      <c r="AC28" s="84">
        <v>0</v>
      </c>
      <c r="AD28" s="96">
        <f t="shared" si="11"/>
        <v>80.06</v>
      </c>
      <c r="AE28" s="52">
        <f t="shared" si="12"/>
        <v>0</v>
      </c>
      <c r="AF28" s="118">
        <v>0.47476720430107522</v>
      </c>
      <c r="AG28" s="117">
        <v>9.4498252688172038E-2</v>
      </c>
      <c r="AH28" s="54">
        <f t="shared" si="6"/>
        <v>13.715379648115857</v>
      </c>
      <c r="AI28" s="63">
        <f t="shared" si="13"/>
        <v>4.9914827396804924</v>
      </c>
      <c r="AJ28" s="64">
        <v>252.15438572488074</v>
      </c>
      <c r="AK28" s="61">
        <v>7.0821237865307864</v>
      </c>
      <c r="AL28" s="128">
        <v>95.045467422702316</v>
      </c>
      <c r="AM28" s="61">
        <v>166.19189522110057</v>
      </c>
      <c r="AS28" s="121"/>
      <c r="BA28" s="42"/>
      <c r="BB28" s="42"/>
    </row>
    <row r="29" spans="1:54" ht="15.75" x14ac:dyDescent="0.25">
      <c r="A29" s="25">
        <v>21</v>
      </c>
      <c r="B29" s="69">
        <v>91.009999999999991</v>
      </c>
      <c r="C29" s="51">
        <f t="shared" si="0"/>
        <v>6.2855867756445107</v>
      </c>
      <c r="D29" s="52">
        <f t="shared" si="1"/>
        <v>79.514953407438526</v>
      </c>
      <c r="E29" s="59">
        <f t="shared" si="2"/>
        <v>5.209459816916965</v>
      </c>
      <c r="F29" s="68">
        <v>272.10000000000002</v>
      </c>
      <c r="G29" s="52">
        <f t="shared" si="3"/>
        <v>162.34415744092428</v>
      </c>
      <c r="H29" s="52">
        <f t="shared" si="4"/>
        <v>95.916419938577505</v>
      </c>
      <c r="I29" s="53">
        <f t="shared" si="5"/>
        <v>13.839422620498214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7"/>
        <v>0</v>
      </c>
      <c r="Q29" s="82">
        <f t="shared" si="8"/>
        <v>0</v>
      </c>
      <c r="R29" s="91">
        <v>0</v>
      </c>
      <c r="S29" s="84">
        <v>0</v>
      </c>
      <c r="T29" s="84">
        <v>0</v>
      </c>
      <c r="U29" s="84">
        <v>28.85</v>
      </c>
      <c r="V29" s="84">
        <v>0</v>
      </c>
      <c r="W29" s="84">
        <v>62.91</v>
      </c>
      <c r="X29" s="94">
        <f t="shared" si="9"/>
        <v>0</v>
      </c>
      <c r="Y29" s="95">
        <f t="shared" si="10"/>
        <v>91.759999999999991</v>
      </c>
      <c r="Z29" s="91">
        <v>0</v>
      </c>
      <c r="AA29" s="84">
        <v>0</v>
      </c>
      <c r="AB29" s="84">
        <v>80.06</v>
      </c>
      <c r="AC29" s="84">
        <v>0</v>
      </c>
      <c r="AD29" s="96">
        <f t="shared" si="11"/>
        <v>80.06</v>
      </c>
      <c r="AE29" s="52">
        <f t="shared" si="12"/>
        <v>0</v>
      </c>
      <c r="AF29" s="118">
        <v>0.47476720430107522</v>
      </c>
      <c r="AG29" s="117">
        <v>9.4498252688172038E-2</v>
      </c>
      <c r="AH29" s="54">
        <f t="shared" si="6"/>
        <v>13.364655416197138</v>
      </c>
      <c r="AI29" s="63">
        <f t="shared" si="13"/>
        <v>5.1149615642287927</v>
      </c>
      <c r="AJ29" s="64">
        <v>242.40415744092428</v>
      </c>
      <c r="AK29" s="61">
        <v>6.2855867756445107</v>
      </c>
      <c r="AL29" s="128">
        <v>95.916419938577505</v>
      </c>
      <c r="AM29" s="61">
        <v>171.27495340743852</v>
      </c>
      <c r="AS29" s="121"/>
      <c r="BA29" s="42"/>
      <c r="BB29" s="42"/>
    </row>
    <row r="30" spans="1:54" ht="15.75" x14ac:dyDescent="0.25">
      <c r="A30" s="25">
        <v>22</v>
      </c>
      <c r="B30" s="69">
        <v>88.57</v>
      </c>
      <c r="C30" s="51">
        <f t="shared" si="0"/>
        <v>6.6741417958429725</v>
      </c>
      <c r="D30" s="52">
        <f t="shared" si="1"/>
        <v>76.7505177840317</v>
      </c>
      <c r="E30" s="59">
        <f t="shared" si="2"/>
        <v>5.1453404201253115</v>
      </c>
      <c r="F30" s="68">
        <v>267.45999999999998</v>
      </c>
      <c r="G30" s="52">
        <f t="shared" si="3"/>
        <v>159.03502350413135</v>
      </c>
      <c r="H30" s="52">
        <f t="shared" si="4"/>
        <v>94.76186563182064</v>
      </c>
      <c r="I30" s="53">
        <f t="shared" si="5"/>
        <v>13.663110864047995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7"/>
        <v>0</v>
      </c>
      <c r="Q30" s="82">
        <f t="shared" si="8"/>
        <v>0</v>
      </c>
      <c r="R30" s="91">
        <v>0</v>
      </c>
      <c r="S30" s="84">
        <v>0</v>
      </c>
      <c r="T30" s="84">
        <v>0</v>
      </c>
      <c r="U30" s="84">
        <v>28.79</v>
      </c>
      <c r="V30" s="84">
        <v>0</v>
      </c>
      <c r="W30" s="84">
        <v>63.12</v>
      </c>
      <c r="X30" s="94">
        <f t="shared" si="9"/>
        <v>0</v>
      </c>
      <c r="Y30" s="95">
        <f t="shared" si="10"/>
        <v>91.91</v>
      </c>
      <c r="Z30" s="91">
        <v>0</v>
      </c>
      <c r="AA30" s="84">
        <v>0</v>
      </c>
      <c r="AB30" s="84">
        <v>80.06</v>
      </c>
      <c r="AC30" s="84">
        <v>0</v>
      </c>
      <c r="AD30" s="96">
        <f t="shared" si="11"/>
        <v>80.06</v>
      </c>
      <c r="AE30" s="52">
        <f t="shared" si="12"/>
        <v>0</v>
      </c>
      <c r="AF30" s="118">
        <v>0.47476720430107522</v>
      </c>
      <c r="AG30" s="117">
        <v>9.4498252688172038E-2</v>
      </c>
      <c r="AH30" s="54">
        <f t="shared" si="6"/>
        <v>13.18834365974692</v>
      </c>
      <c r="AI30" s="63">
        <f t="shared" si="13"/>
        <v>5.0508421674371391</v>
      </c>
      <c r="AJ30" s="64">
        <v>239.09502350413135</v>
      </c>
      <c r="AK30" s="61">
        <v>6.6741417958429725</v>
      </c>
      <c r="AL30" s="128">
        <v>94.76186563182064</v>
      </c>
      <c r="AM30" s="61">
        <v>168.6605177840317</v>
      </c>
      <c r="AS30" s="121"/>
      <c r="BA30" s="42"/>
      <c r="BB30" s="42"/>
    </row>
    <row r="31" spans="1:54" ht="15.75" x14ac:dyDescent="0.25">
      <c r="A31" s="25">
        <v>23</v>
      </c>
      <c r="B31" s="69">
        <v>86.9</v>
      </c>
      <c r="C31" s="51">
        <f t="shared" si="0"/>
        <v>6.8100934106019793</v>
      </c>
      <c r="D31" s="52">
        <f t="shared" si="1"/>
        <v>75.024085399573806</v>
      </c>
      <c r="E31" s="59">
        <f t="shared" si="2"/>
        <v>5.0658211898242236</v>
      </c>
      <c r="F31" s="68">
        <v>249.26</v>
      </c>
      <c r="G31" s="52">
        <f t="shared" si="3"/>
        <v>141.64904685842663</v>
      </c>
      <c r="H31" s="52">
        <f t="shared" si="4"/>
        <v>94.639407697106563</v>
      </c>
      <c r="I31" s="53">
        <f t="shared" si="5"/>
        <v>12.9715454444668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7"/>
        <v>0</v>
      </c>
      <c r="Q31" s="82">
        <f t="shared" si="8"/>
        <v>0</v>
      </c>
      <c r="R31" s="91">
        <v>0</v>
      </c>
      <c r="S31" s="84">
        <v>0</v>
      </c>
      <c r="T31" s="84">
        <v>0</v>
      </c>
      <c r="U31" s="84">
        <v>28.5</v>
      </c>
      <c r="V31" s="84">
        <v>0</v>
      </c>
      <c r="W31" s="84">
        <v>62.24</v>
      </c>
      <c r="X31" s="94">
        <f t="shared" si="9"/>
        <v>0</v>
      </c>
      <c r="Y31" s="95">
        <f t="shared" si="10"/>
        <v>90.740000000000009</v>
      </c>
      <c r="Z31" s="91">
        <v>0</v>
      </c>
      <c r="AA31" s="84">
        <v>0</v>
      </c>
      <c r="AB31" s="84">
        <v>80.06</v>
      </c>
      <c r="AC31" s="84">
        <v>0</v>
      </c>
      <c r="AD31" s="96">
        <f t="shared" si="11"/>
        <v>80.06</v>
      </c>
      <c r="AE31" s="52">
        <f t="shared" si="12"/>
        <v>0</v>
      </c>
      <c r="AF31" s="118">
        <v>0.47476720430107522</v>
      </c>
      <c r="AG31" s="117">
        <v>9.4498252688172038E-2</v>
      </c>
      <c r="AH31" s="54">
        <f t="shared" si="6"/>
        <v>12.496778240165725</v>
      </c>
      <c r="AI31" s="63">
        <f t="shared" si="13"/>
        <v>4.9713229371360512</v>
      </c>
      <c r="AJ31" s="64">
        <v>221.70904685842663</v>
      </c>
      <c r="AK31" s="61">
        <v>6.8100934106019793</v>
      </c>
      <c r="AL31" s="128">
        <v>94.639407697106563</v>
      </c>
      <c r="AM31" s="61">
        <v>165.76408539957382</v>
      </c>
      <c r="AS31" s="121"/>
      <c r="BA31" s="42"/>
      <c r="BB31" s="42"/>
    </row>
    <row r="32" spans="1:54" ht="16.5" thickBot="1" x14ac:dyDescent="0.3">
      <c r="A32" s="26">
        <v>24</v>
      </c>
      <c r="B32" s="70">
        <v>88.46</v>
      </c>
      <c r="C32" s="55">
        <f t="shared" si="0"/>
        <v>7.0627300948843912</v>
      </c>
      <c r="D32" s="52">
        <f t="shared" si="1"/>
        <v>76.262849380730927</v>
      </c>
      <c r="E32" s="59">
        <f t="shared" si="2"/>
        <v>5.1344205243846694</v>
      </c>
      <c r="F32" s="71">
        <v>0</v>
      </c>
      <c r="G32" s="56">
        <f t="shared" si="3"/>
        <v>0</v>
      </c>
      <c r="H32" s="52">
        <f t="shared" si="4"/>
        <v>0</v>
      </c>
      <c r="I32" s="53">
        <f t="shared" si="5"/>
        <v>0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7"/>
        <v>0</v>
      </c>
      <c r="Q32" s="82">
        <f t="shared" si="8"/>
        <v>0</v>
      </c>
      <c r="R32" s="91">
        <v>0</v>
      </c>
      <c r="S32" s="84">
        <v>0</v>
      </c>
      <c r="T32" s="84">
        <v>0</v>
      </c>
      <c r="U32" s="84">
        <v>28.5</v>
      </c>
      <c r="V32" s="84">
        <v>0</v>
      </c>
      <c r="W32" s="84">
        <v>63.13</v>
      </c>
      <c r="X32" s="94">
        <f t="shared" si="9"/>
        <v>0</v>
      </c>
      <c r="Y32" s="95">
        <f t="shared" si="10"/>
        <v>91.63</v>
      </c>
      <c r="Z32" s="92">
        <v>0</v>
      </c>
      <c r="AA32" s="93">
        <v>0</v>
      </c>
      <c r="AB32" s="93">
        <v>0</v>
      </c>
      <c r="AC32" s="93">
        <v>0</v>
      </c>
      <c r="AD32" s="96">
        <f t="shared" si="11"/>
        <v>0</v>
      </c>
      <c r="AE32" s="52">
        <f t="shared" si="12"/>
        <v>0</v>
      </c>
      <c r="AF32" s="118">
        <v>0</v>
      </c>
      <c r="AG32" s="117">
        <v>9.4498252688172038E-2</v>
      </c>
      <c r="AH32" s="54">
        <f t="shared" si="6"/>
        <v>0</v>
      </c>
      <c r="AI32" s="63">
        <f t="shared" si="13"/>
        <v>5.0399222716964971</v>
      </c>
      <c r="AJ32" s="65">
        <v>0</v>
      </c>
      <c r="AK32" s="62">
        <v>7.0627300948843912</v>
      </c>
      <c r="AL32" s="129">
        <v>0</v>
      </c>
      <c r="AM32" s="62">
        <v>167.89284938073092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97.949999999999989</v>
      </c>
      <c r="C33" s="40">
        <f t="shared" ref="C33:AE33" si="14">MAX(C9:C32)</f>
        <v>9.9677017508631369</v>
      </c>
      <c r="D33" s="40">
        <f t="shared" si="14"/>
        <v>106.55149706100768</v>
      </c>
      <c r="E33" s="40">
        <f t="shared" si="14"/>
        <v>5.209459816916965</v>
      </c>
      <c r="F33" s="40">
        <f t="shared" si="14"/>
        <v>281.33</v>
      </c>
      <c r="G33" s="40">
        <f t="shared" si="14"/>
        <v>172.09438572488074</v>
      </c>
      <c r="H33" s="40">
        <f t="shared" si="14"/>
        <v>95.916419938577505</v>
      </c>
      <c r="I33" s="40">
        <f t="shared" si="14"/>
        <v>14.190146852416932</v>
      </c>
      <c r="J33" s="40">
        <f t="shared" si="14"/>
        <v>0</v>
      </c>
      <c r="K33" s="40">
        <f t="shared" si="14"/>
        <v>20.12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20.12</v>
      </c>
      <c r="R33" s="40">
        <f t="shared" si="14"/>
        <v>36.299999999999997</v>
      </c>
      <c r="S33" s="40">
        <f t="shared" si="14"/>
        <v>0</v>
      </c>
      <c r="T33" s="40">
        <f t="shared" si="14"/>
        <v>0</v>
      </c>
      <c r="U33" s="40">
        <f t="shared" si="14"/>
        <v>33.92</v>
      </c>
      <c r="V33" s="40">
        <f t="shared" si="14"/>
        <v>0</v>
      </c>
      <c r="W33" s="40">
        <f t="shared" si="14"/>
        <v>64.8</v>
      </c>
      <c r="X33" s="40">
        <f t="shared" si="14"/>
        <v>36.299999999999997</v>
      </c>
      <c r="Y33" s="40">
        <f t="shared" si="14"/>
        <v>96.240000000000009</v>
      </c>
      <c r="Z33" s="40">
        <f>MAX(Z9:Z32)</f>
        <v>20.3</v>
      </c>
      <c r="AA33" s="40">
        <f>MAX(AA9:AA32)</f>
        <v>0</v>
      </c>
      <c r="AB33" s="40">
        <f>MAX(AB9:AB32)</f>
        <v>91.45</v>
      </c>
      <c r="AC33" s="40">
        <f t="shared" si="14"/>
        <v>0</v>
      </c>
      <c r="AD33" s="40">
        <f t="shared" si="14"/>
        <v>106.45</v>
      </c>
      <c r="AE33" s="40">
        <f t="shared" si="14"/>
        <v>0</v>
      </c>
      <c r="AF33" s="40">
        <f t="shared" ref="AF33:AM33" si="15">MAX(AF9:AF32)</f>
        <v>0.47476720430107522</v>
      </c>
      <c r="AG33" s="40">
        <f t="shared" si="15"/>
        <v>9.4498252688172038E-2</v>
      </c>
      <c r="AH33" s="40">
        <f t="shared" si="15"/>
        <v>13.715379648115857</v>
      </c>
      <c r="AI33" s="40">
        <f t="shared" si="15"/>
        <v>5.3210397239798226</v>
      </c>
      <c r="AJ33" s="40">
        <f t="shared" si="15"/>
        <v>252.15438572488074</v>
      </c>
      <c r="AK33" s="40">
        <f t="shared" si="15"/>
        <v>9.9677017508631369</v>
      </c>
      <c r="AL33" s="40">
        <f t="shared" si="15"/>
        <v>103.01864485701184</v>
      </c>
      <c r="AM33" s="130">
        <f t="shared" si="15"/>
        <v>174.824422453577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79.683061224489819</v>
      </c>
      <c r="C34" s="41">
        <f t="shared" ref="C34:AE34" si="16">AVERAGE(C9:C33,C9:C32)</f>
        <v>7.19409923023992</v>
      </c>
      <c r="D34" s="41">
        <f t="shared" si="16"/>
        <v>84.188444983427203</v>
      </c>
      <c r="E34" s="41">
        <f t="shared" si="16"/>
        <v>-10.79224693806033</v>
      </c>
      <c r="F34" s="41">
        <f t="shared" si="16"/>
        <v>200.87938775510207</v>
      </c>
      <c r="G34" s="41">
        <f t="shared" si="16"/>
        <v>117.41546112969482</v>
      </c>
      <c r="H34" s="41">
        <f t="shared" si="16"/>
        <v>71.722235484937741</v>
      </c>
      <c r="I34" s="41">
        <f t="shared" si="16"/>
        <v>11.759465681609802</v>
      </c>
      <c r="J34" s="41">
        <f t="shared" si="16"/>
        <v>0</v>
      </c>
      <c r="K34" s="41">
        <f t="shared" si="16"/>
        <v>16.013877551020411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16.013877551020411</v>
      </c>
      <c r="R34" s="41">
        <f t="shared" si="16"/>
        <v>13.364489795918368</v>
      </c>
      <c r="S34" s="41">
        <f t="shared" si="16"/>
        <v>0</v>
      </c>
      <c r="T34" s="41">
        <f t="shared" si="16"/>
        <v>0</v>
      </c>
      <c r="U34" s="41">
        <f t="shared" si="16"/>
        <v>16.58530612244898</v>
      </c>
      <c r="V34" s="41">
        <f t="shared" si="16"/>
        <v>0</v>
      </c>
      <c r="W34" s="41">
        <f t="shared" si="16"/>
        <v>63.209795918367348</v>
      </c>
      <c r="X34" s="41">
        <f t="shared" si="16"/>
        <v>13.364489795918368</v>
      </c>
      <c r="Y34" s="41">
        <f t="shared" si="16"/>
        <v>79.744489795918355</v>
      </c>
      <c r="Z34" s="41">
        <f>AVERAGE(Z9:Z33,Z9:Z32)</f>
        <v>5.3530612244897959</v>
      </c>
      <c r="AA34" s="41">
        <f>AVERAGE(AA9:AA33,AA9:AA32)</f>
        <v>0</v>
      </c>
      <c r="AB34" s="41">
        <f>AVERAGE(AB9:AB33,AB9:AB32)</f>
        <v>79.703877551020398</v>
      </c>
      <c r="AC34" s="41">
        <f t="shared" si="16"/>
        <v>0</v>
      </c>
      <c r="AD34" s="41">
        <f t="shared" si="16"/>
        <v>84.948775510204072</v>
      </c>
      <c r="AE34" s="41">
        <f t="shared" si="16"/>
        <v>0</v>
      </c>
      <c r="AF34" s="41">
        <f t="shared" ref="AF34:AM34" si="17">AVERAGE(AF9:AF33,AF9:AF32)</f>
        <v>0.45538895106429639</v>
      </c>
      <c r="AG34" s="41">
        <f t="shared" si="17"/>
        <v>9.4498252688172052E-2</v>
      </c>
      <c r="AH34" s="41">
        <f t="shared" si="17"/>
        <v>11.304076730545502</v>
      </c>
      <c r="AI34" s="41">
        <f t="shared" si="17"/>
        <v>4.7207257921035559</v>
      </c>
      <c r="AJ34" s="41">
        <f t="shared" si="17"/>
        <v>201.82566521132733</v>
      </c>
      <c r="AK34" s="41">
        <f t="shared" si="17"/>
        <v>7.19409923023992</v>
      </c>
      <c r="AL34" s="41">
        <f t="shared" si="17"/>
        <v>84.490852320007804</v>
      </c>
      <c r="AM34" s="131">
        <f t="shared" si="17"/>
        <v>163.36217815470417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4"/>
      <c r="H36" s="135" t="s">
        <v>94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95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96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93</v>
      </c>
      <c r="B37" s="141"/>
      <c r="C37" s="141"/>
      <c r="D37" s="140" t="s">
        <v>100</v>
      </c>
      <c r="E37" s="141"/>
      <c r="F37" s="142"/>
      <c r="G37" s="115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97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75</v>
      </c>
      <c r="AH37" s="133"/>
      <c r="AI37" s="133"/>
      <c r="AJ37" s="133"/>
      <c r="AK37" s="134"/>
      <c r="AL37" s="139" t="s">
        <v>92</v>
      </c>
      <c r="AM37" s="133"/>
      <c r="AN37" s="133"/>
      <c r="AO37" s="138"/>
      <c r="AP37" s="132" t="s">
        <v>98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2">
        <f>'[1]03 MAI 2023'!$G$14</f>
        <v>393</v>
      </c>
      <c r="K38" s="211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2">
        <f>'[1]03 MAI 2023'!$G$29</f>
        <v>309.45</v>
      </c>
      <c r="Z38" s="211"/>
      <c r="AA38" s="8" t="s">
        <v>21</v>
      </c>
      <c r="AB38" s="5" t="s">
        <v>23</v>
      </c>
      <c r="AC38" s="30"/>
      <c r="AD38" s="212">
        <f>'[1]03 MAI 2023'!$G$22</f>
        <v>342.4</v>
      </c>
      <c r="AE38" s="211"/>
      <c r="AF38" s="7" t="s">
        <v>21</v>
      </c>
      <c r="AG38" s="5" t="s">
        <v>24</v>
      </c>
      <c r="AH38" s="6"/>
      <c r="AI38" s="212">
        <f>'[1]03 MAI 2023'!$K$22</f>
        <v>1523.998</v>
      </c>
      <c r="AJ38" s="211"/>
      <c r="AK38" s="100" t="s">
        <v>21</v>
      </c>
      <c r="AL38" s="99" t="s">
        <v>24</v>
      </c>
      <c r="AM38" s="211">
        <f>'[1]03 MAI 2023'!$K$29</f>
        <v>111.53</v>
      </c>
      <c r="AN38" s="213"/>
      <c r="AO38" s="8" t="s">
        <v>21</v>
      </c>
      <c r="AP38" s="5" t="s">
        <v>24</v>
      </c>
      <c r="AQ38" s="211">
        <f>'[1]03 MAI 2023'!$K$14</f>
        <v>1867</v>
      </c>
      <c r="AR38" s="211"/>
      <c r="AS38" s="110" t="s">
        <v>21</v>
      </c>
    </row>
    <row r="39" spans="1:45" ht="15.75" thickBot="1" x14ac:dyDescent="0.3">
      <c r="A39" s="9" t="s">
        <v>22</v>
      </c>
      <c r="B39" s="10">
        <f>'[1]03 MAI 2023'!$B$22</f>
        <v>5064.57</v>
      </c>
      <c r="C39" s="11" t="s">
        <v>21</v>
      </c>
      <c r="D39" s="9" t="s">
        <v>72</v>
      </c>
      <c r="E39" s="10">
        <f>'[1]03 MAI 2023'!$B$61</f>
        <v>1920</v>
      </c>
      <c r="F39" s="12" t="s">
        <v>21</v>
      </c>
      <c r="G39" s="98"/>
      <c r="H39" s="101" t="s">
        <v>25</v>
      </c>
      <c r="I39" s="102"/>
      <c r="J39" s="103">
        <f>'[1]03 MAI 2023'!$G$15</f>
        <v>20.12</v>
      </c>
      <c r="K39" s="104" t="s">
        <v>63</v>
      </c>
      <c r="L39" s="105">
        <f>'[1]03 MAI 2023'!$H$15</f>
        <v>122.04166666667599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f>'[1]03 MAI 2023'!$G$30</f>
        <v>36.299999999999997</v>
      </c>
      <c r="Z39" s="102" t="s">
        <v>63</v>
      </c>
      <c r="AA39" s="108">
        <f>'[1]03 MAI 2023'!$H$30</f>
        <v>122.50000000001</v>
      </c>
      <c r="AB39" s="106" t="s">
        <v>25</v>
      </c>
      <c r="AC39" s="109"/>
      <c r="AD39" s="103">
        <f>'[1]03 MAI 2023'!$G$23</f>
        <v>38.81</v>
      </c>
      <c r="AE39" s="104" t="s">
        <v>63</v>
      </c>
      <c r="AF39" s="108">
        <f>'[1]03 MAI 2023'!$H$23</f>
        <v>0.70972222222222225</v>
      </c>
      <c r="AG39" s="106" t="s">
        <v>25</v>
      </c>
      <c r="AH39" s="102"/>
      <c r="AI39" s="103">
        <f>'[1]03 MAI 2023'!$K$23</f>
        <v>64.8</v>
      </c>
      <c r="AJ39" s="102" t="s">
        <v>76</v>
      </c>
      <c r="AK39" s="107">
        <f>'[1]03 MAI 2023'!$L$23</f>
        <v>122.08333333334301</v>
      </c>
      <c r="AL39" s="101" t="s">
        <v>25</v>
      </c>
      <c r="AM39" s="102">
        <f>'[1]03 MAI 2023'!$K$30</f>
        <v>20.3</v>
      </c>
      <c r="AN39" s="103" t="s">
        <v>76</v>
      </c>
      <c r="AO39" s="111">
        <f>'[1]03 MAI 2023'!$L$30</f>
        <v>122.45833333334301</v>
      </c>
      <c r="AP39" s="106" t="s">
        <v>25</v>
      </c>
      <c r="AQ39" s="102">
        <f>'[1]03 MAI 2023'!$K$15</f>
        <v>91.45</v>
      </c>
      <c r="AR39" s="104" t="s">
        <v>62</v>
      </c>
      <c r="AS39" s="107">
        <f>'[1]03 MAI 2023'!$L$15</f>
        <v>122.50000000001</v>
      </c>
    </row>
    <row r="40" spans="1:45" ht="16.5" thickTop="1" thickBot="1" x14ac:dyDescent="0.3"/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3">
        <f>'[1]03 MAI 2023'!$C$4</f>
        <v>548.12</v>
      </c>
      <c r="F42" s="44" t="s">
        <v>70</v>
      </c>
      <c r="G42" s="47">
        <f>'[1]03 MAI 2023'!$E$4</f>
        <v>122.79166666667599</v>
      </c>
    </row>
    <row r="43" spans="1:45" ht="32.25" customHeight="1" thickBot="1" x14ac:dyDescent="0.3">
      <c r="A43" s="168" t="s">
        <v>71</v>
      </c>
      <c r="B43" s="169"/>
      <c r="C43" s="169"/>
      <c r="D43" s="170"/>
      <c r="E43" s="77"/>
      <c r="F43" s="78"/>
      <c r="G43" s="79">
        <f>'[1]03 MAI 2023'!$H$9</f>
        <v>90.84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7"/>
      <c r="F44" s="78"/>
      <c r="G44" s="79">
        <f>'[1]03 MAI 2023'!$F$6</f>
        <v>80.06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5">
        <f>'[1]03 MAI 2023'!$C$9</f>
        <v>286.55</v>
      </c>
      <c r="F45" s="83" t="s">
        <v>73</v>
      </c>
      <c r="G45" s="48">
        <f>'[1]03 MAI 2023'!$E$9</f>
        <v>122.70833333334301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6">
        <f>'[1]03 MAI 2023'!$C$10</f>
        <v>271.16000000000003</v>
      </c>
      <c r="F46" s="80" t="s">
        <v>73</v>
      </c>
      <c r="G46" s="60">
        <f>'[1]03 MAI 2023'!$E$10</f>
        <v>122.79166666667599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104</v>
      </c>
    </row>
    <row r="57" spans="1:44" x14ac:dyDescent="0.25">
      <c r="A57" s="37" t="s">
        <v>66</v>
      </c>
      <c r="B57" t="s">
        <v>105</v>
      </c>
    </row>
    <row r="58" spans="1:44" x14ac:dyDescent="0.25">
      <c r="A58" s="37" t="s">
        <v>67</v>
      </c>
      <c r="B58" t="s">
        <v>105</v>
      </c>
    </row>
    <row r="59" spans="1:44" ht="15.75" x14ac:dyDescent="0.25">
      <c r="J59" s="29" t="s">
        <v>61</v>
      </c>
      <c r="R59" s="38" t="s">
        <v>99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 MAI 23</vt:lpstr>
      <vt:lpstr>'03 MAI 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2023-05-04T08:04:55Z</dcterms:modified>
</cp:coreProperties>
</file>