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4-AVRIL 2023\"/>
    </mc:Choice>
  </mc:AlternateContent>
  <xr:revisionPtr revIDLastSave="0" documentId="13_ncr:1_{CBCC529B-E646-4D83-8AE7-FE3BF23288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0 AVR 23 " sheetId="3" r:id="rId1"/>
  </sheets>
  <externalReferences>
    <externalReference r:id="rId2"/>
    <externalReference r:id="rId3"/>
  </externalReferences>
  <definedNames>
    <definedName name="_xlnm.Print_Area" localSheetId="0">'30 AVR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3" l="1"/>
  <c r="E45" i="3"/>
  <c r="G46" i="3"/>
  <c r="G45" i="3"/>
  <c r="G44" i="3"/>
  <c r="G43" i="3"/>
  <c r="G42" i="3"/>
  <c r="E42" i="3"/>
  <c r="AS39" i="3"/>
  <c r="AQ39" i="3"/>
  <c r="AQ38" i="3"/>
  <c r="AO39" i="3"/>
  <c r="AM39" i="3"/>
  <c r="AM38" i="3"/>
  <c r="AK39" i="3"/>
  <c r="AI39" i="3"/>
  <c r="AI38" i="3"/>
  <c r="AF39" i="3"/>
  <c r="AD39" i="3"/>
  <c r="AD38" i="3"/>
  <c r="AA39" i="3"/>
  <c r="Y39" i="3"/>
  <c r="Y38" i="3"/>
  <c r="L39" i="3"/>
  <c r="J39" i="3"/>
  <c r="J38" i="3"/>
  <c r="E39" i="3"/>
  <c r="B39" i="3"/>
  <c r="O9" i="3" l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<sst xmlns="http://schemas.openxmlformats.org/spreadsheetml/2006/main" count="140" uniqueCount="108">
  <si>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</si>
  <si>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</si>
  <si>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</si>
  <si>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</si>
  <si>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</si>
  <si>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</si>
  <si>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</si>
  <si>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</si>
  <si>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</si>
  <si>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</si>
  <si>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</si>
  <si>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</si>
  <si>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</si>
  <si>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</si>
  <si>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</si>
  <si>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</si>
  <si>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</si>
  <si>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</si>
  <si>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</si>
  <si>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</si>
  <si>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</si>
  <si>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</si>
  <si>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</si>
  <si>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</si>
  <si>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</si>
  <si>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</si>
  <si>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</si>
  <si>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</si>
  <si>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</si>
  <si>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</si>
  <si>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</si>
  <si>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</si>
  <si>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</si>
  <si>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</si>
  <si>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</si>
  <si>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</si>
  <si>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</si>
  <si>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</si>
  <si>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</si>
  <si>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</si>
  <si>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</si>
  <si>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</si>
  <si>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</si>
  <si>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</si>
  <si>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</si>
  <si>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</si>
  <si>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</si>
  <si>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</si>
  <si>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</si>
  <si>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</si>
  <si>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</si>
  <si>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</si>
  <si>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</si>
  <si>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</si>
  <si>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</si>
  <si>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</si>
  <si>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</si>
  <si>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</si>
  <si>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</si>
  <si>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</si>
  <si>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</si>
  <si>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</si>
  <si>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</si>
  <si>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</si>
  <si>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</si>
  <si>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</si>
  <si>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</si>
  <si>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</si>
  <si>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</si>
  <si>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</si>
  <si>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</si>
  <si>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</si>
  <si>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</si>
  <si>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</si>
  <si>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</si>
  <si>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</si>
  <si>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</si>
  <si>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</si>
  <si>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</si>
  <si>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</si>
  <si>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</si>
  <si>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</si>
  <si>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</si>
  <si>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</si>
  <si>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</si>
  <si>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</si>
  <si>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</si>
  <si>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</si>
  <si>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</si>
  <si>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</si>
  <si>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</si>
  <si>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</si>
  <si>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</si>
  <si>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</si>
  <si>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</si>
  <si>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</si>
  <si>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</si>
  <si>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</si>
  <si>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</si>
  <si>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</si>
  <si>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</si>
  <si>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</si>
  <si>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</si>
  <si>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</si>
  <si>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</si>
  <si>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TETE et DOSSA</t>
  </si>
  <si>
    <t>TAGBA et BOKO</t>
  </si>
  <si>
    <t>TAGBA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</si>
</sst>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'30 AVR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'30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AVR 23 '!$B$9:$B$32</c:f>
              <c:numCache>
                <c:formatCode>General</c:formatCode>
                <c:ptCount val="24"/>
                <c:pt idx="0">
                  <c:v>84.44</c:v>
                </c:pt>
                <c:pt idx="1">
                  <c:v>82.64</c:v>
                </c:pt>
                <c:pt idx="2">
                  <c:v>73.87</c:v>
                </c:pt>
                <c:pt idx="3">
                  <c:v>72.87</c:v>
                </c:pt>
                <c:pt idx="4">
                  <c:v>68.12</c:v>
                </c:pt>
                <c:pt idx="5">
                  <c:v>65.83</c:v>
                </c:pt>
                <c:pt idx="6">
                  <c:v>53.24</c:v>
                </c:pt>
                <c:pt idx="7">
                  <c:v>43.120000000000005</c:v>
                </c:pt>
                <c:pt idx="8">
                  <c:v>52.01</c:v>
                </c:pt>
                <c:pt idx="9">
                  <c:v>52.199999999999996</c:v>
                </c:pt>
                <c:pt idx="10">
                  <c:v>56.15</c:v>
                </c:pt>
                <c:pt idx="11">
                  <c:v>52.81</c:v>
                </c:pt>
                <c:pt idx="12">
                  <c:v>59.34</c:v>
                </c:pt>
                <c:pt idx="13">
                  <c:v>59.71</c:v>
                </c:pt>
                <c:pt idx="14">
                  <c:v>63.61</c:v>
                </c:pt>
                <c:pt idx="15">
                  <c:v>74.320000000000007</c:v>
                </c:pt>
                <c:pt idx="16">
                  <c:v>66.73</c:v>
                </c:pt>
                <c:pt idx="17">
                  <c:v>79.91</c:v>
                </c:pt>
                <c:pt idx="18">
                  <c:v>87.15</c:v>
                </c:pt>
                <c:pt idx="19">
                  <c:v>100.11</c:v>
                </c:pt>
                <c:pt idx="20">
                  <c:v>107.47</c:v>
                </c:pt>
                <c:pt idx="21">
                  <c:v>109.35</c:v>
                </c:pt>
                <c:pt idx="22">
                  <c:v>112.98</c:v>
                </c:pt>
                <c:pt idx="23">
                  <c:v>105.98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'30 AVR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'30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AVR 23 '!$C$9:$C$32</c:f>
              <c:numCache>
                <c:formatCode>General</c:formatCode>
                <c:ptCount val="24"/>
                <c:pt idx="0">
                  <c:v>2.1757397942671877</c:v>
                </c:pt>
                <c:pt idx="1">
                  <c:v>2.3991184511044397</c:v>
                </c:pt>
                <c:pt idx="2">
                  <c:v>1.3986046166530988</c:v>
                </c:pt>
                <c:pt idx="3">
                  <c:v>0.83527576678102289</c:v>
                </c:pt>
                <c:pt idx="4">
                  <c:v>3.1758912643943167</c:v>
                </c:pt>
                <c:pt idx="5">
                  <c:v>0.961498818894018</c:v>
                </c:pt>
                <c:pt idx="6">
                  <c:v>36.504240901660644</c:v>
                </c:pt>
                <c:pt idx="7">
                  <c:v>27.470164275970991</c:v>
                </c:pt>
                <c:pt idx="8">
                  <c:v>12.226213841643112</c:v>
                </c:pt>
                <c:pt idx="9">
                  <c:v>11.361949601931123</c:v>
                </c:pt>
                <c:pt idx="10">
                  <c:v>13.527893262535811</c:v>
                </c:pt>
                <c:pt idx="11">
                  <c:v>11.905754483510831</c:v>
                </c:pt>
                <c:pt idx="12">
                  <c:v>10.303935916917519</c:v>
                </c:pt>
                <c:pt idx="13">
                  <c:v>8.1382778935999571</c:v>
                </c:pt>
                <c:pt idx="14">
                  <c:v>3.5642439866357591</c:v>
                </c:pt>
                <c:pt idx="15">
                  <c:v>11.391723668575635</c:v>
                </c:pt>
                <c:pt idx="16">
                  <c:v>6.0797612408257189</c:v>
                </c:pt>
                <c:pt idx="17">
                  <c:v>10.101422048774618</c:v>
                </c:pt>
                <c:pt idx="18">
                  <c:v>11.782247841943196</c:v>
                </c:pt>
                <c:pt idx="19">
                  <c:v>13.774060671848179</c:v>
                </c:pt>
                <c:pt idx="20">
                  <c:v>9.9374319407130791</c:v>
                </c:pt>
                <c:pt idx="21">
                  <c:v>12.171756535173875</c:v>
                </c:pt>
                <c:pt idx="22">
                  <c:v>13.726201663712082</c:v>
                </c:pt>
                <c:pt idx="23">
                  <c:v>13.978380554478635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'30 AVR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'30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AVR 23 '!$D$9:$D$32</c:f>
              <c:numCache>
                <c:formatCode>0.00</c:formatCode>
                <c:ptCount val="24"/>
                <c:pt idx="0">
                  <c:v>98.519302927891999</c:v>
                </c:pt>
                <c:pt idx="1">
                  <c:v>96.54632338357311</c:v>
                </c:pt>
                <c:pt idx="2">
                  <c:v>89.02295251100675</c:v>
                </c:pt>
                <c:pt idx="3">
                  <c:v>88.596921142171766</c:v>
                </c:pt>
                <c:pt idx="4">
                  <c:v>81.639862779233965</c:v>
                </c:pt>
                <c:pt idx="5">
                  <c:v>82.414574313584438</c:v>
                </c:pt>
                <c:pt idx="6">
                  <c:v>33.822663236292456</c:v>
                </c:pt>
                <c:pt idx="7">
                  <c:v>33.020090842441128</c:v>
                </c:pt>
                <c:pt idx="8">
                  <c:v>56.905129295006148</c:v>
                </c:pt>
                <c:pt idx="9">
                  <c:v>57.95407369095534</c:v>
                </c:pt>
                <c:pt idx="10">
                  <c:v>59.648532577588099</c:v>
                </c:pt>
                <c:pt idx="11">
                  <c:v>58.024188694309558</c:v>
                </c:pt>
                <c:pt idx="12">
                  <c:v>65.994171764490019</c:v>
                </c:pt>
                <c:pt idx="13">
                  <c:v>68.523949942414816</c:v>
                </c:pt>
                <c:pt idx="14">
                  <c:v>76.930746567874493</c:v>
                </c:pt>
                <c:pt idx="15">
                  <c:v>79.8967047871744</c:v>
                </c:pt>
                <c:pt idx="16">
                  <c:v>77.118911602277436</c:v>
                </c:pt>
                <c:pt idx="17">
                  <c:v>86.258698610814463</c:v>
                </c:pt>
                <c:pt idx="18">
                  <c:v>91.597516659019163</c:v>
                </c:pt>
                <c:pt idx="19">
                  <c:v>102.31342771970107</c:v>
                </c:pt>
                <c:pt idx="20">
                  <c:v>113.31461915054842</c:v>
                </c:pt>
                <c:pt idx="21">
                  <c:v>112.90093532805838</c:v>
                </c:pt>
                <c:pt idx="22">
                  <c:v>114.87485147356222</c:v>
                </c:pt>
                <c:pt idx="23">
                  <c:v>107.82287001518009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'30 AVR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'30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AVR 23 '!$E$9:$E$32</c:f>
              <c:numCache>
                <c:formatCode>0.00</c:formatCode>
                <c:ptCount val="24"/>
                <c:pt idx="0">
                  <c:v>-16.255042722159168</c:v>
                </c:pt>
                <c:pt idx="1">
                  <c:v>-16.305441834677531</c:v>
                </c:pt>
                <c:pt idx="2">
                  <c:v>-16.551557127659841</c:v>
                </c:pt>
                <c:pt idx="3">
                  <c:v>-16.562196908952778</c:v>
                </c:pt>
                <c:pt idx="4">
                  <c:v>-16.695754043628277</c:v>
                </c:pt>
                <c:pt idx="5">
                  <c:v>-17.546073132478458</c:v>
                </c:pt>
                <c:pt idx="6">
                  <c:v>-17.086904137953091</c:v>
                </c:pt>
                <c:pt idx="7">
                  <c:v>-17.370255118412111</c:v>
                </c:pt>
                <c:pt idx="8">
                  <c:v>-17.121343136649266</c:v>
                </c:pt>
                <c:pt idx="9">
                  <c:v>-17.116023292886474</c:v>
                </c:pt>
                <c:pt idx="10">
                  <c:v>-17.026425840123913</c:v>
                </c:pt>
                <c:pt idx="11">
                  <c:v>-17.119943177820382</c:v>
                </c:pt>
                <c:pt idx="12">
                  <c:v>-16.958107681407533</c:v>
                </c:pt>
                <c:pt idx="13">
                  <c:v>-16.952227836014778</c:v>
                </c:pt>
                <c:pt idx="14">
                  <c:v>-16.884990554510253</c:v>
                </c:pt>
                <c:pt idx="15">
                  <c:v>-16.968428455750043</c:v>
                </c:pt>
                <c:pt idx="16">
                  <c:v>-16.468672843103143</c:v>
                </c:pt>
                <c:pt idx="17">
                  <c:v>-16.450120659589086</c:v>
                </c:pt>
                <c:pt idx="18">
                  <c:v>-16.229764500962357</c:v>
                </c:pt>
                <c:pt idx="19">
                  <c:v>-15.977488391549269</c:v>
                </c:pt>
                <c:pt idx="20">
                  <c:v>-15.78205109126149</c:v>
                </c:pt>
                <c:pt idx="21">
                  <c:v>-15.722691863232267</c:v>
                </c:pt>
                <c:pt idx="22">
                  <c:v>-15.621053137274298</c:v>
                </c:pt>
                <c:pt idx="23">
                  <c:v>-15.821250569658712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'30 AVR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'30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AVR 23 '!$Q$9:$Q$32</c:f>
              <c:numCache>
                <c:formatCode>0.00</c:formatCode>
                <c:ptCount val="24"/>
                <c:pt idx="0">
                  <c:v>20.09</c:v>
                </c:pt>
                <c:pt idx="1">
                  <c:v>20.09</c:v>
                </c:pt>
                <c:pt idx="2">
                  <c:v>20.09</c:v>
                </c:pt>
                <c:pt idx="3">
                  <c:v>20.09</c:v>
                </c:pt>
                <c:pt idx="4">
                  <c:v>20.09</c:v>
                </c:pt>
                <c:pt idx="5">
                  <c:v>20.9</c:v>
                </c:pt>
                <c:pt idx="6">
                  <c:v>20.09</c:v>
                </c:pt>
                <c:pt idx="7">
                  <c:v>20.09</c:v>
                </c:pt>
                <c:pt idx="8">
                  <c:v>20.09</c:v>
                </c:pt>
                <c:pt idx="9">
                  <c:v>20.09</c:v>
                </c:pt>
                <c:pt idx="10">
                  <c:v>20.09</c:v>
                </c:pt>
                <c:pt idx="11">
                  <c:v>20.09</c:v>
                </c:pt>
                <c:pt idx="12">
                  <c:v>20.09</c:v>
                </c:pt>
                <c:pt idx="13">
                  <c:v>20.09</c:v>
                </c:pt>
                <c:pt idx="14">
                  <c:v>20.13</c:v>
                </c:pt>
                <c:pt idx="15">
                  <c:v>20.13</c:v>
                </c:pt>
                <c:pt idx="16">
                  <c:v>19.809999999999999</c:v>
                </c:pt>
                <c:pt idx="17">
                  <c:v>20.170000000000002</c:v>
                </c:pt>
                <c:pt idx="18">
                  <c:v>20.170000000000002</c:v>
                </c:pt>
                <c:pt idx="19">
                  <c:v>20.170000000000002</c:v>
                </c:pt>
                <c:pt idx="20">
                  <c:v>20.170000000000002</c:v>
                </c:pt>
                <c:pt idx="21">
                  <c:v>20.170000000000002</c:v>
                </c:pt>
                <c:pt idx="22">
                  <c:v>20.170000000000002</c:v>
                </c:pt>
                <c:pt idx="23">
                  <c:v>20.170000000000002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'30 AVR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'30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AVR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'30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'30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'30 AVR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'30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AVR 23 '!$AK$9:$AK$32</c:f>
              <c:numCache>
                <c:formatCode>0.00</c:formatCode>
                <c:ptCount val="24"/>
                <c:pt idx="0">
                  <c:v>2.1757397942671877</c:v>
                </c:pt>
                <c:pt idx="1">
                  <c:v>2.3991184511044397</c:v>
                </c:pt>
                <c:pt idx="2">
                  <c:v>1.3986046166530988</c:v>
                </c:pt>
                <c:pt idx="3">
                  <c:v>0.83527576678102289</c:v>
                </c:pt>
                <c:pt idx="4">
                  <c:v>3.1758912643943167</c:v>
                </c:pt>
                <c:pt idx="5">
                  <c:v>0.961498818894018</c:v>
                </c:pt>
                <c:pt idx="6">
                  <c:v>36.504240901660644</c:v>
                </c:pt>
                <c:pt idx="7">
                  <c:v>27.470164275970991</c:v>
                </c:pt>
                <c:pt idx="8">
                  <c:v>12.226213841643112</c:v>
                </c:pt>
                <c:pt idx="9">
                  <c:v>11.361949601931123</c:v>
                </c:pt>
                <c:pt idx="10">
                  <c:v>13.527893262535811</c:v>
                </c:pt>
                <c:pt idx="11">
                  <c:v>11.905754483510831</c:v>
                </c:pt>
                <c:pt idx="12">
                  <c:v>10.303935916917519</c:v>
                </c:pt>
                <c:pt idx="13">
                  <c:v>8.1382778935999571</c:v>
                </c:pt>
                <c:pt idx="14">
                  <c:v>3.5642439866357591</c:v>
                </c:pt>
                <c:pt idx="15">
                  <c:v>11.391723668575635</c:v>
                </c:pt>
                <c:pt idx="16">
                  <c:v>6.0797612408257189</c:v>
                </c:pt>
                <c:pt idx="17">
                  <c:v>10.101422048774618</c:v>
                </c:pt>
                <c:pt idx="18">
                  <c:v>11.782247841943196</c:v>
                </c:pt>
                <c:pt idx="19">
                  <c:v>13.774060671848179</c:v>
                </c:pt>
                <c:pt idx="20">
                  <c:v>9.9374319407130791</c:v>
                </c:pt>
                <c:pt idx="21">
                  <c:v>12.171756535173875</c:v>
                </c:pt>
                <c:pt idx="22">
                  <c:v>13.726201663712082</c:v>
                </c:pt>
                <c:pt idx="23">
                  <c:v>13.978380554478635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'30 AVR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'30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AVR 23 '!$AM$9:$AM$32</c:f>
              <c:numCache>
                <c:formatCode>0.00</c:formatCode>
                <c:ptCount val="24"/>
                <c:pt idx="0">
                  <c:v>127.66930292789199</c:v>
                </c:pt>
                <c:pt idx="1">
                  <c:v>125.6963233835731</c:v>
                </c:pt>
                <c:pt idx="2">
                  <c:v>118.15295251100675</c:v>
                </c:pt>
                <c:pt idx="3">
                  <c:v>118.34692114217177</c:v>
                </c:pt>
                <c:pt idx="4">
                  <c:v>111.36986277923397</c:v>
                </c:pt>
                <c:pt idx="5">
                  <c:v>112.18457431358443</c:v>
                </c:pt>
                <c:pt idx="6">
                  <c:v>64.462663236292457</c:v>
                </c:pt>
                <c:pt idx="7">
                  <c:v>63.660090842441129</c:v>
                </c:pt>
                <c:pt idx="8">
                  <c:v>87.545129295006149</c:v>
                </c:pt>
                <c:pt idx="9">
                  <c:v>88.594073690955341</c:v>
                </c:pt>
                <c:pt idx="10">
                  <c:v>89.5385325775881</c:v>
                </c:pt>
                <c:pt idx="11">
                  <c:v>87.914188694309559</c:v>
                </c:pt>
                <c:pt idx="12">
                  <c:v>95.13417176449002</c:v>
                </c:pt>
                <c:pt idx="13">
                  <c:v>97.50394994241482</c:v>
                </c:pt>
                <c:pt idx="14">
                  <c:v>105.8007465678745</c:v>
                </c:pt>
                <c:pt idx="15">
                  <c:v>95.076704787174407</c:v>
                </c:pt>
                <c:pt idx="16">
                  <c:v>106.62891160227744</c:v>
                </c:pt>
                <c:pt idx="17">
                  <c:v>115.74869861081446</c:v>
                </c:pt>
                <c:pt idx="18">
                  <c:v>121.71751665901917</c:v>
                </c:pt>
                <c:pt idx="19">
                  <c:v>128.48342771970107</c:v>
                </c:pt>
                <c:pt idx="20">
                  <c:v>139.10461915054842</c:v>
                </c:pt>
                <c:pt idx="21">
                  <c:v>138.93093532805838</c:v>
                </c:pt>
                <c:pt idx="22">
                  <c:v>140.90485147356222</c:v>
                </c:pt>
                <c:pt idx="23">
                  <c:v>133.70287001518008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'30 AVR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'30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AVR 23 '!$F$9:$F$32</c:f>
              <c:numCache>
                <c:formatCode>General</c:formatCode>
                <c:ptCount val="24"/>
                <c:pt idx="0">
                  <c:v>166.23</c:v>
                </c:pt>
                <c:pt idx="1">
                  <c:v>152.54</c:v>
                </c:pt>
                <c:pt idx="2">
                  <c:v>147.78</c:v>
                </c:pt>
                <c:pt idx="3">
                  <c:v>151.13999999999999</c:v>
                </c:pt>
                <c:pt idx="4">
                  <c:v>145.19999999999999</c:v>
                </c:pt>
                <c:pt idx="5">
                  <c:v>143.43</c:v>
                </c:pt>
                <c:pt idx="6">
                  <c:v>134.56</c:v>
                </c:pt>
                <c:pt idx="7">
                  <c:v>97.59</c:v>
                </c:pt>
                <c:pt idx="8">
                  <c:v>107.88</c:v>
                </c:pt>
                <c:pt idx="9">
                  <c:v>99.2</c:v>
                </c:pt>
                <c:pt idx="10">
                  <c:v>114.4</c:v>
                </c:pt>
                <c:pt idx="11">
                  <c:v>98.33</c:v>
                </c:pt>
                <c:pt idx="12">
                  <c:v>98.27</c:v>
                </c:pt>
                <c:pt idx="13">
                  <c:v>124.98</c:v>
                </c:pt>
                <c:pt idx="14">
                  <c:v>124.39</c:v>
                </c:pt>
                <c:pt idx="15">
                  <c:v>130.51</c:v>
                </c:pt>
                <c:pt idx="16">
                  <c:v>151.75</c:v>
                </c:pt>
                <c:pt idx="17">
                  <c:v>178.71</c:v>
                </c:pt>
                <c:pt idx="18">
                  <c:v>220.8</c:v>
                </c:pt>
                <c:pt idx="19">
                  <c:v>228.11</c:v>
                </c:pt>
                <c:pt idx="20">
                  <c:v>228.09</c:v>
                </c:pt>
                <c:pt idx="21">
                  <c:v>224.16</c:v>
                </c:pt>
                <c:pt idx="22">
                  <c:v>208.46</c:v>
                </c:pt>
                <c:pt idx="23">
                  <c:v>204.75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'30 AVR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'30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AVR 23 '!$G$9:$G$32</c:f>
              <c:numCache>
                <c:formatCode>0.00</c:formatCode>
                <c:ptCount val="24"/>
                <c:pt idx="0">
                  <c:v>85.136088260432331</c:v>
                </c:pt>
                <c:pt idx="1">
                  <c:v>75.258435977026096</c:v>
                </c:pt>
                <c:pt idx="2">
                  <c:v>72.109844054565571</c:v>
                </c:pt>
                <c:pt idx="3">
                  <c:v>73.185802015438156</c:v>
                </c:pt>
                <c:pt idx="4">
                  <c:v>69.330045891897086</c:v>
                </c:pt>
                <c:pt idx="5">
                  <c:v>64.329237866036124</c:v>
                </c:pt>
                <c:pt idx="6">
                  <c:v>61.765916136977609</c:v>
                </c:pt>
                <c:pt idx="7">
                  <c:v>62.872674297782268</c:v>
                </c:pt>
                <c:pt idx="8">
                  <c:v>64.021563214382084</c:v>
                </c:pt>
                <c:pt idx="9">
                  <c:v>70.8940049453293</c:v>
                </c:pt>
                <c:pt idx="10">
                  <c:v>69.66644671290949</c:v>
                </c:pt>
                <c:pt idx="11">
                  <c:v>51.573735333976188</c:v>
                </c:pt>
                <c:pt idx="12">
                  <c:v>49.727356849323996</c:v>
                </c:pt>
                <c:pt idx="13">
                  <c:v>69.844185905661547</c:v>
                </c:pt>
                <c:pt idx="14">
                  <c:v>56.858153493186293</c:v>
                </c:pt>
                <c:pt idx="15">
                  <c:v>72.766491525440173</c:v>
                </c:pt>
                <c:pt idx="16">
                  <c:v>106.7610578486028</c:v>
                </c:pt>
                <c:pt idx="17">
                  <c:v>92.326459387786159</c:v>
                </c:pt>
                <c:pt idx="18">
                  <c:v>120.99654937809746</c:v>
                </c:pt>
                <c:pt idx="19">
                  <c:v>127.70218236660445</c:v>
                </c:pt>
                <c:pt idx="20">
                  <c:v>130.11663123496314</c:v>
                </c:pt>
                <c:pt idx="21">
                  <c:v>128.02810797474248</c:v>
                </c:pt>
                <c:pt idx="22">
                  <c:v>117.2607744768829</c:v>
                </c:pt>
                <c:pt idx="23">
                  <c:v>114.83626067204948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'30 AVR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'30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AVR 23 '!$H$9:$H$32</c:f>
              <c:numCache>
                <c:formatCode>0.00</c:formatCode>
                <c:ptCount val="24"/>
                <c:pt idx="0">
                  <c:v>70.873760101051388</c:v>
                </c:pt>
                <c:pt idx="1">
                  <c:v>67.582724585780468</c:v>
                </c:pt>
                <c:pt idx="2">
                  <c:v>66.168516987465466</c:v>
                </c:pt>
                <c:pt idx="3">
                  <c:v>68.311593066360373</c:v>
                </c:pt>
                <c:pt idx="4">
                  <c:v>66.436328218186233</c:v>
                </c:pt>
                <c:pt idx="5">
                  <c:v>69.737049007882405</c:v>
                </c:pt>
                <c:pt idx="6">
                  <c:v>63.588433949640951</c:v>
                </c:pt>
                <c:pt idx="7">
                  <c:v>26.192935887784909</c:v>
                </c:pt>
                <c:pt idx="8">
                  <c:v>34.64328789824026</c:v>
                </c:pt>
                <c:pt idx="9">
                  <c:v>19.07146825343942</c:v>
                </c:pt>
                <c:pt idx="10">
                  <c:v>35.21329620851661</c:v>
                </c:pt>
                <c:pt idx="11">
                  <c:v>37.300980994883432</c:v>
                </c:pt>
                <c:pt idx="12">
                  <c:v>38.936514641122443</c:v>
                </c:pt>
                <c:pt idx="13">
                  <c:v>45.469271517468229</c:v>
                </c:pt>
                <c:pt idx="14">
                  <c:v>57.939396643093311</c:v>
                </c:pt>
                <c:pt idx="15">
                  <c:v>47.887364020320959</c:v>
                </c:pt>
                <c:pt idx="16">
                  <c:v>34.624782828283294</c:v>
                </c:pt>
                <c:pt idx="17">
                  <c:v>75.795199762764199</c:v>
                </c:pt>
                <c:pt idx="18">
                  <c:v>87.54246541971844</c:v>
                </c:pt>
                <c:pt idx="19">
                  <c:v>87.853109432983544</c:v>
                </c:pt>
                <c:pt idx="20">
                  <c:v>85.422840328486615</c:v>
                </c:pt>
                <c:pt idx="21">
                  <c:v>83.759193388396994</c:v>
                </c:pt>
                <c:pt idx="22">
                  <c:v>79.287818947624999</c:v>
                </c:pt>
                <c:pt idx="23">
                  <c:v>78.143303759084574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'30 AVR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'30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AVR 23 '!$I$9:$I$32</c:f>
              <c:numCache>
                <c:formatCode>0.00</c:formatCode>
                <c:ptCount val="24"/>
                <c:pt idx="0">
                  <c:v>10.220151638516244</c:v>
                </c:pt>
                <c:pt idx="1">
                  <c:v>9.6988394371934294</c:v>
                </c:pt>
                <c:pt idx="2">
                  <c:v>9.501638957968952</c:v>
                </c:pt>
                <c:pt idx="3">
                  <c:v>9.6426049182014584</c:v>
                </c:pt>
                <c:pt idx="4">
                  <c:v>9.4336258899166285</c:v>
                </c:pt>
                <c:pt idx="5">
                  <c:v>9.3637131260814375</c:v>
                </c:pt>
                <c:pt idx="6">
                  <c:v>9.2056499133814373</c:v>
                </c:pt>
                <c:pt idx="7">
                  <c:v>8.5243898144328103</c:v>
                </c:pt>
                <c:pt idx="8">
                  <c:v>9.2151488873776248</c:v>
                </c:pt>
                <c:pt idx="9">
                  <c:v>9.2345268012312705</c:v>
                </c:pt>
                <c:pt idx="10">
                  <c:v>9.5202570785738931</c:v>
                </c:pt>
                <c:pt idx="11">
                  <c:v>9.4552836711404087</c:v>
                </c:pt>
                <c:pt idx="12">
                  <c:v>9.6061285095535585</c:v>
                </c:pt>
                <c:pt idx="13">
                  <c:v>9.6665425768702438</c:v>
                </c:pt>
                <c:pt idx="14">
                  <c:v>9.5924498637203772</c:v>
                </c:pt>
                <c:pt idx="15">
                  <c:v>9.8561444542388461</c:v>
                </c:pt>
                <c:pt idx="16">
                  <c:v>10.364159323113897</c:v>
                </c:pt>
                <c:pt idx="17">
                  <c:v>10.588340849449638</c:v>
                </c:pt>
                <c:pt idx="18">
                  <c:v>12.260985202184076</c:v>
                </c:pt>
                <c:pt idx="19">
                  <c:v>12.554708200412039</c:v>
                </c:pt>
                <c:pt idx="20">
                  <c:v>12.550528436550268</c:v>
                </c:pt>
                <c:pt idx="21">
                  <c:v>12.372698636860536</c:v>
                </c:pt>
                <c:pt idx="22">
                  <c:v>11.911406575492082</c:v>
                </c:pt>
                <c:pt idx="23">
                  <c:v>11.770435568865922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'30 AVR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'30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AVR 23 '!$AD$9:$AD$32</c:f>
              <c:numCache>
                <c:formatCode>0.00</c:formatCode>
                <c:ptCount val="24"/>
                <c:pt idx="0">
                  <c:v>90.68</c:v>
                </c:pt>
                <c:pt idx="1">
                  <c:v>90.65</c:v>
                </c:pt>
                <c:pt idx="2">
                  <c:v>90.22</c:v>
                </c:pt>
                <c:pt idx="3">
                  <c:v>90.57</c:v>
                </c:pt>
                <c:pt idx="4">
                  <c:v>91.01</c:v>
                </c:pt>
                <c:pt idx="5">
                  <c:v>90.68</c:v>
                </c:pt>
                <c:pt idx="6">
                  <c:v>92.22</c:v>
                </c:pt>
                <c:pt idx="7">
                  <c:v>95.059999999999988</c:v>
                </c:pt>
                <c:pt idx="8">
                  <c:v>96.8</c:v>
                </c:pt>
                <c:pt idx="9">
                  <c:v>95.41</c:v>
                </c:pt>
                <c:pt idx="10">
                  <c:v>96.61</c:v>
                </c:pt>
                <c:pt idx="11">
                  <c:v>104.61</c:v>
                </c:pt>
                <c:pt idx="12">
                  <c:v>110.59</c:v>
                </c:pt>
                <c:pt idx="13">
                  <c:v>96.86</c:v>
                </c:pt>
                <c:pt idx="14">
                  <c:v>96.21</c:v>
                </c:pt>
                <c:pt idx="15">
                  <c:v>91.88000000000001</c:v>
                </c:pt>
                <c:pt idx="16">
                  <c:v>93.449999999999989</c:v>
                </c:pt>
                <c:pt idx="17">
                  <c:v>87.89</c:v>
                </c:pt>
                <c:pt idx="18">
                  <c:v>89.82</c:v>
                </c:pt>
                <c:pt idx="19">
                  <c:v>90.24</c:v>
                </c:pt>
                <c:pt idx="20">
                  <c:v>90.15</c:v>
                </c:pt>
                <c:pt idx="21">
                  <c:v>89.4</c:v>
                </c:pt>
                <c:pt idx="22">
                  <c:v>92.96</c:v>
                </c:pt>
                <c:pt idx="23">
                  <c:v>92.96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'30 AVR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'30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'30 AVR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'30 AVR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'30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'30 AVR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'30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'30 AVR 23 '!$AJ$9:$AJ$32</c:f>
              <c:numCache>
                <c:formatCode>0.00</c:formatCode>
                <c:ptCount val="24"/>
                <c:pt idx="0">
                  <c:v>175.81608826043234</c:v>
                </c:pt>
                <c:pt idx="1">
                  <c:v>165.9084359770261</c:v>
                </c:pt>
                <c:pt idx="2">
                  <c:v>162.32984405456557</c:v>
                </c:pt>
                <c:pt idx="3">
                  <c:v>163.75580201543815</c:v>
                </c:pt>
                <c:pt idx="4">
                  <c:v>160.34004589189709</c:v>
                </c:pt>
                <c:pt idx="5">
                  <c:v>155.00923786603613</c:v>
                </c:pt>
                <c:pt idx="6">
                  <c:v>153.98591613697761</c:v>
                </c:pt>
                <c:pt idx="7">
                  <c:v>157.93267429778226</c:v>
                </c:pt>
                <c:pt idx="8">
                  <c:v>160.82156321438208</c:v>
                </c:pt>
                <c:pt idx="9">
                  <c:v>166.3040049453293</c:v>
                </c:pt>
                <c:pt idx="10">
                  <c:v>166.27644671290949</c:v>
                </c:pt>
                <c:pt idx="11">
                  <c:v>156.18373533397619</c:v>
                </c:pt>
                <c:pt idx="12">
                  <c:v>160.317356849324</c:v>
                </c:pt>
                <c:pt idx="13">
                  <c:v>166.70418590566155</c:v>
                </c:pt>
                <c:pt idx="14">
                  <c:v>153.06815349318629</c:v>
                </c:pt>
                <c:pt idx="15">
                  <c:v>164.64649152544018</c:v>
                </c:pt>
                <c:pt idx="16">
                  <c:v>200.21105784860279</c:v>
                </c:pt>
                <c:pt idx="17">
                  <c:v>180.21645938778616</c:v>
                </c:pt>
                <c:pt idx="18">
                  <c:v>210.81654937809745</c:v>
                </c:pt>
                <c:pt idx="19">
                  <c:v>217.94218236660444</c:v>
                </c:pt>
                <c:pt idx="20">
                  <c:v>220.26663123496314</c:v>
                </c:pt>
                <c:pt idx="21">
                  <c:v>217.42810797474249</c:v>
                </c:pt>
                <c:pt idx="22">
                  <c:v>210.22077447688289</c:v>
                </c:pt>
                <c:pt idx="23">
                  <c:v>207.79626067204947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'30 AVR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'30 AVR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'30 AVR 23 '!$AL$9:$AL$32</c:f>
              <c:numCache>
                <c:formatCode>0.00</c:formatCode>
                <c:ptCount val="24"/>
                <c:pt idx="0">
                  <c:v>70.873760101051388</c:v>
                </c:pt>
                <c:pt idx="1">
                  <c:v>67.582724585780468</c:v>
                </c:pt>
                <c:pt idx="2">
                  <c:v>66.168516987465466</c:v>
                </c:pt>
                <c:pt idx="3">
                  <c:v>68.311593066360373</c:v>
                </c:pt>
                <c:pt idx="4">
                  <c:v>66.436328218186233</c:v>
                </c:pt>
                <c:pt idx="5">
                  <c:v>69.99704900788241</c:v>
                </c:pt>
                <c:pt idx="6">
                  <c:v>67.018433949640951</c:v>
                </c:pt>
                <c:pt idx="7">
                  <c:v>45.822935887784908</c:v>
                </c:pt>
                <c:pt idx="8">
                  <c:v>60.423287898240261</c:v>
                </c:pt>
                <c:pt idx="9">
                  <c:v>55.431468253439419</c:v>
                </c:pt>
                <c:pt idx="10">
                  <c:v>62.693296208516607</c:v>
                </c:pt>
                <c:pt idx="11">
                  <c:v>71.140980994883435</c:v>
                </c:pt>
                <c:pt idx="12">
                  <c:v>70.826514641122444</c:v>
                </c:pt>
                <c:pt idx="13">
                  <c:v>65.969271517468229</c:v>
                </c:pt>
                <c:pt idx="14">
                  <c:v>77.72939664309331</c:v>
                </c:pt>
                <c:pt idx="15">
                  <c:v>72.827364020320957</c:v>
                </c:pt>
                <c:pt idx="16">
                  <c:v>50.124782828283294</c:v>
                </c:pt>
                <c:pt idx="17">
                  <c:v>75.795199762764199</c:v>
                </c:pt>
                <c:pt idx="18">
                  <c:v>87.54246541971844</c:v>
                </c:pt>
                <c:pt idx="19">
                  <c:v>87.853109432983544</c:v>
                </c:pt>
                <c:pt idx="20">
                  <c:v>85.422840328486615</c:v>
                </c:pt>
                <c:pt idx="21">
                  <c:v>83.759193388396994</c:v>
                </c:pt>
                <c:pt idx="22">
                  <c:v>79.287818947624999</c:v>
                </c:pt>
                <c:pt idx="23">
                  <c:v>78.143303759084574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Brouillon%20rap%20Journalier\04%20Brouillon%20rap%20Journalier%20de%20AVRIL%202023.xlsm" TargetMode="External"/><Relationship Id="rId1" Type="http://schemas.openxmlformats.org/officeDocument/2006/relationships/externalLinkPath" Target="/RELEVES_DISPATCHING/RELEVE_2023/RELEVES%20DES%20BILANS%20JOURNALIERS/Brouillon%20rap%20Journalier/04%20Brouillon%20rap%20Journalier%20de%20AVRIL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1 AVR 2023"/>
      <sheetName val="02 AVR 2023"/>
      <sheetName val="03 AVR 2023"/>
      <sheetName val="04  AVR 2023"/>
      <sheetName val="05 AVR 2023"/>
      <sheetName val="06 AVR 2023 "/>
      <sheetName val="07 AVR 2023"/>
      <sheetName val="08 AVR 2023"/>
      <sheetName val="09   AVR 2023"/>
      <sheetName val="10  AVR 2023"/>
      <sheetName val="11 AVR 2023"/>
      <sheetName val="12  AVR 2023"/>
      <sheetName val="13   AVR 2023"/>
      <sheetName val="14 AVR 2023"/>
      <sheetName val="15 AVR 2023"/>
      <sheetName val="16 AVR 2023"/>
      <sheetName val="17 AVR 2023"/>
      <sheetName val="18  AVR2023 "/>
      <sheetName val="19 AVR 2023"/>
      <sheetName val="20 AVR 2023"/>
      <sheetName val="21 AVR 2023"/>
      <sheetName val="22  AVR 2023"/>
      <sheetName val="23 AVR 2023"/>
      <sheetName val="24  AVR 2023"/>
      <sheetName val="25 AVR 2022"/>
      <sheetName val="26  AVR 2023"/>
      <sheetName val="27  AVR 2023"/>
      <sheetName val="28  AVR 2023"/>
      <sheetName val="29  AVR 2023 "/>
      <sheetName val="30  AVR 2023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">
          <cell r="C4">
            <v>471.67</v>
          </cell>
          <cell r="E4">
            <v>119.875000000009</v>
          </cell>
        </row>
        <row r="6">
          <cell r="F6">
            <v>90.15</v>
          </cell>
        </row>
        <row r="9">
          <cell r="C9">
            <v>232.13</v>
          </cell>
          <cell r="E9">
            <v>119.875000000009</v>
          </cell>
          <cell r="G9">
            <v>25.79</v>
          </cell>
        </row>
        <row r="10">
          <cell r="C10">
            <v>241.07000000000002</v>
          </cell>
          <cell r="E10">
            <v>119.83333333334301</v>
          </cell>
        </row>
        <row r="14">
          <cell r="G14">
            <v>481</v>
          </cell>
          <cell r="K14">
            <v>2116.8000000000002</v>
          </cell>
        </row>
        <row r="15">
          <cell r="G15">
            <v>20.9</v>
          </cell>
          <cell r="H15">
            <v>119.250000000009</v>
          </cell>
          <cell r="K15">
            <v>92.96</v>
          </cell>
          <cell r="L15">
            <v>119.95833333334301</v>
          </cell>
        </row>
        <row r="22">
          <cell r="B22">
            <v>3787.16</v>
          </cell>
          <cell r="G22">
            <v>712.7</v>
          </cell>
          <cell r="K22"/>
        </row>
        <row r="23">
          <cell r="G23">
            <v>34.08</v>
          </cell>
          <cell r="H23">
            <v>0.65486111111111112</v>
          </cell>
          <cell r="K23">
            <v>0</v>
          </cell>
          <cell r="L23">
            <v>119.04166666667599</v>
          </cell>
        </row>
        <row r="29">
          <cell r="G29">
            <v>254.69</v>
          </cell>
          <cell r="K29">
            <v>83.6524</v>
          </cell>
        </row>
        <row r="30">
          <cell r="G30">
            <v>36.36</v>
          </cell>
          <cell r="H30">
            <v>119.41666666667599</v>
          </cell>
          <cell r="K30">
            <v>20.5</v>
          </cell>
          <cell r="L30">
            <v>119.54166666667599</v>
          </cell>
        </row>
        <row r="61">
          <cell r="B61">
            <v>1865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5" zoomScale="85" zoomScaleNormal="85" zoomScaleSheetLayoutView="85" workbookViewId="0">
      <selection activeCell="BA54" sqref="BA54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8.2851562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2" t="s">
        <v>102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</row>
    <row r="2" spans="1:54" ht="20.25" x14ac:dyDescent="0.25">
      <c r="A2" s="143">
        <v>45046</v>
      </c>
      <c r="B2" s="143"/>
      <c r="C2" s="143"/>
      <c r="D2" s="143"/>
      <c r="E2" s="143"/>
      <c r="F2" s="143"/>
      <c r="G2" s="143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4" t="s">
        <v>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73" t="s">
        <v>90</v>
      </c>
      <c r="AG4" s="174"/>
      <c r="AH4" s="174"/>
      <c r="AI4" s="174"/>
      <c r="AJ4" s="149" t="s">
        <v>103</v>
      </c>
      <c r="AK4" s="150"/>
      <c r="AL4" s="149" t="s">
        <v>104</v>
      </c>
      <c r="AM4" s="150"/>
      <c r="AN4" s="136" t="s">
        <v>68</v>
      </c>
      <c r="AO4" s="137"/>
      <c r="AP4" s="137"/>
      <c r="AQ4" s="137"/>
      <c r="AR4" s="137"/>
      <c r="AS4" s="138"/>
    </row>
    <row r="5" spans="1:54" ht="15.75" customHeight="1" thickBot="1" x14ac:dyDescent="0.3">
      <c r="B5" s="146"/>
      <c r="C5" s="147"/>
      <c r="D5" s="147"/>
      <c r="E5" s="147"/>
      <c r="F5" s="147"/>
      <c r="G5" s="147"/>
      <c r="H5" s="147"/>
      <c r="I5" s="147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75"/>
      <c r="AG5" s="176"/>
      <c r="AH5" s="176"/>
      <c r="AI5" s="176"/>
      <c r="AJ5" s="151"/>
      <c r="AK5" s="152"/>
      <c r="AL5" s="151"/>
      <c r="AM5" s="152"/>
      <c r="AN5" s="139"/>
      <c r="AO5" s="140"/>
      <c r="AP5" s="140"/>
      <c r="AQ5" s="140"/>
      <c r="AR5" s="140"/>
      <c r="AS5" s="141"/>
    </row>
    <row r="6" spans="1:54" ht="18.75" customHeight="1" thickBot="1" x14ac:dyDescent="0.3">
      <c r="B6" s="164" t="s">
        <v>1</v>
      </c>
      <c r="C6" s="165"/>
      <c r="D6" s="165"/>
      <c r="E6" s="165"/>
      <c r="F6" s="165"/>
      <c r="G6" s="165"/>
      <c r="H6" s="165"/>
      <c r="I6" s="166"/>
      <c r="J6" s="164" t="s">
        <v>73</v>
      </c>
      <c r="K6" s="167"/>
      <c r="L6" s="165"/>
      <c r="M6" s="165"/>
      <c r="N6" s="165"/>
      <c r="O6" s="165"/>
      <c r="P6" s="166"/>
      <c r="Q6" s="168"/>
      <c r="R6" s="158" t="s">
        <v>91</v>
      </c>
      <c r="S6" s="159"/>
      <c r="T6" s="159"/>
      <c r="U6" s="159"/>
      <c r="V6" s="159"/>
      <c r="W6" s="159"/>
      <c r="X6" s="159"/>
      <c r="Y6" s="159"/>
      <c r="Z6" s="158" t="s">
        <v>92</v>
      </c>
      <c r="AA6" s="159"/>
      <c r="AB6" s="159"/>
      <c r="AC6" s="159"/>
      <c r="AD6" s="159"/>
      <c r="AE6" s="159"/>
      <c r="AF6" s="160" t="s">
        <v>14</v>
      </c>
      <c r="AG6" s="161"/>
      <c r="AH6" s="169" t="s">
        <v>11</v>
      </c>
      <c r="AI6" s="170"/>
      <c r="AJ6" s="151"/>
      <c r="AK6" s="152"/>
      <c r="AL6" s="151"/>
      <c r="AM6" s="152"/>
      <c r="AN6" s="139"/>
      <c r="AO6" s="140"/>
      <c r="AP6" s="140"/>
      <c r="AQ6" s="140"/>
      <c r="AR6" s="140"/>
      <c r="AS6" s="141"/>
    </row>
    <row r="7" spans="1:54" ht="36.75" customHeight="1" thickBot="1" x14ac:dyDescent="0.3">
      <c r="B7" s="205" t="s">
        <v>12</v>
      </c>
      <c r="C7" s="206"/>
      <c r="D7" s="206"/>
      <c r="E7" s="207"/>
      <c r="F7" s="206" t="s">
        <v>13</v>
      </c>
      <c r="G7" s="206"/>
      <c r="H7" s="206"/>
      <c r="I7" s="208"/>
      <c r="J7" s="180" t="s">
        <v>7</v>
      </c>
      <c r="K7" s="156"/>
      <c r="L7" s="155" t="s">
        <v>8</v>
      </c>
      <c r="M7" s="156"/>
      <c r="N7" s="155" t="s">
        <v>9</v>
      </c>
      <c r="O7" s="156"/>
      <c r="P7" s="155" t="s">
        <v>10</v>
      </c>
      <c r="Q7" s="157"/>
      <c r="R7" s="180" t="s">
        <v>4</v>
      </c>
      <c r="S7" s="181"/>
      <c r="T7" s="181"/>
      <c r="U7" s="181"/>
      <c r="V7" s="181"/>
      <c r="W7" s="181"/>
      <c r="X7" s="155" t="s">
        <v>89</v>
      </c>
      <c r="Y7" s="157"/>
      <c r="Z7" s="180" t="s">
        <v>3</v>
      </c>
      <c r="AA7" s="181"/>
      <c r="AB7" s="181"/>
      <c r="AC7" s="156"/>
      <c r="AD7" s="209" t="s">
        <v>89</v>
      </c>
      <c r="AE7" s="209"/>
      <c r="AF7" s="162"/>
      <c r="AG7" s="163"/>
      <c r="AH7" s="171"/>
      <c r="AI7" s="172"/>
      <c r="AJ7" s="153"/>
      <c r="AK7" s="154"/>
      <c r="AL7" s="153"/>
      <c r="AM7" s="154"/>
      <c r="AN7" s="139"/>
      <c r="AO7" s="140"/>
      <c r="AP7" s="140"/>
      <c r="AQ7" s="140"/>
      <c r="AR7" s="140"/>
      <c r="AS7" s="141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84.44</v>
      </c>
      <c r="C9" s="51">
        <f t="shared" ref="C9:C32" si="0">AK9-AE9</f>
        <v>2.1757397942671877</v>
      </c>
      <c r="D9" s="52">
        <f t="shared" ref="D9:D32" si="1">AM9-Y9</f>
        <v>98.519302927891999</v>
      </c>
      <c r="E9" s="59">
        <f t="shared" ref="E9:E32" si="2">(AG9+AI9)-Q9</f>
        <v>-16.255042722159168</v>
      </c>
      <c r="F9" s="76">
        <v>166.23</v>
      </c>
      <c r="G9" s="52">
        <f t="shared" ref="G9:G32" si="3">AJ9-AD9</f>
        <v>85.136088260432331</v>
      </c>
      <c r="H9" s="52">
        <f t="shared" ref="H9:H32" si="4">AL9-X9</f>
        <v>70.873760101051388</v>
      </c>
      <c r="I9" s="53">
        <f t="shared" ref="I9:I32" si="5">(AH9+AF9)-P9</f>
        <v>10.220151638516244</v>
      </c>
      <c r="J9" s="58">
        <v>0</v>
      </c>
      <c r="K9" s="84">
        <v>20.09</v>
      </c>
      <c r="L9" s="67"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20.09</v>
      </c>
      <c r="R9" s="91">
        <v>0</v>
      </c>
      <c r="S9" s="84">
        <v>0</v>
      </c>
      <c r="T9" s="84">
        <v>0</v>
      </c>
      <c r="U9" s="84">
        <v>29.15</v>
      </c>
      <c r="V9" s="68">
        <v>0</v>
      </c>
      <c r="W9" s="90">
        <v>0</v>
      </c>
      <c r="X9" s="94">
        <f>R9+T9+V9</f>
        <v>0</v>
      </c>
      <c r="Y9" s="95">
        <f>S9+U9+W9</f>
        <v>29.15</v>
      </c>
      <c r="Z9" s="91">
        <v>0</v>
      </c>
      <c r="AA9" s="84">
        <v>0</v>
      </c>
      <c r="AB9" s="84">
        <v>90.68</v>
      </c>
      <c r="AC9" s="84">
        <v>0</v>
      </c>
      <c r="AD9" s="96">
        <f>Z9+AB9</f>
        <v>90.68</v>
      </c>
      <c r="AE9" s="52">
        <f>AA9+AC9</f>
        <v>0</v>
      </c>
      <c r="AF9" s="116">
        <v>0.47476720430107522</v>
      </c>
      <c r="AG9" s="117">
        <v>9.4498252688172038E-2</v>
      </c>
      <c r="AH9" s="54">
        <f t="shared" ref="AH9:AH32" si="6">(F9+P9+X9+AD9)-(AJ9+AL9+AF9)</f>
        <v>9.7453844342151683</v>
      </c>
      <c r="AI9" s="63">
        <f t="shared" ref="AI9:AI32" si="7">(B9+Q9+Y9+AE9)-(AM9+AK9+AG9)</f>
        <v>3.7404590251526599</v>
      </c>
      <c r="AJ9" s="64">
        <v>175.81608826043234</v>
      </c>
      <c r="AK9" s="61">
        <v>2.1757397942671877</v>
      </c>
      <c r="AL9" s="66">
        <v>70.873760101051388</v>
      </c>
      <c r="AM9" s="61">
        <v>127.66930292789199</v>
      </c>
      <c r="AS9" s="121"/>
      <c r="BA9" s="42"/>
      <c r="BB9" s="42"/>
    </row>
    <row r="10" spans="1:54" ht="15.75" x14ac:dyDescent="0.25">
      <c r="A10" s="25">
        <v>2</v>
      </c>
      <c r="B10" s="69">
        <v>82.64</v>
      </c>
      <c r="C10" s="51">
        <f t="shared" si="0"/>
        <v>2.3991184511044397</v>
      </c>
      <c r="D10" s="52">
        <f t="shared" si="1"/>
        <v>96.54632338357311</v>
      </c>
      <c r="E10" s="59">
        <f t="shared" si="2"/>
        <v>-16.305441834677531</v>
      </c>
      <c r="F10" s="68">
        <v>152.54</v>
      </c>
      <c r="G10" s="52">
        <f t="shared" si="3"/>
        <v>75.258435977026096</v>
      </c>
      <c r="H10" s="52">
        <f t="shared" si="4"/>
        <v>67.582724585780468</v>
      </c>
      <c r="I10" s="53">
        <f t="shared" si="5"/>
        <v>9.6988394371934294</v>
      </c>
      <c r="J10" s="58">
        <v>0</v>
      </c>
      <c r="K10" s="81">
        <v>20.09</v>
      </c>
      <c r="L10" s="67"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20.09</v>
      </c>
      <c r="R10" s="91">
        <v>0</v>
      </c>
      <c r="S10" s="84">
        <v>0</v>
      </c>
      <c r="T10" s="84">
        <v>0</v>
      </c>
      <c r="U10" s="84">
        <v>29.15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29.15</v>
      </c>
      <c r="Z10" s="91">
        <v>0</v>
      </c>
      <c r="AA10" s="84">
        <v>0</v>
      </c>
      <c r="AB10" s="84">
        <v>90.65</v>
      </c>
      <c r="AC10" s="84">
        <v>0</v>
      </c>
      <c r="AD10" s="96">
        <f t="shared" ref="AD10:AD32" si="12">Z10+AB10</f>
        <v>90.65</v>
      </c>
      <c r="AE10" s="52">
        <f t="shared" ref="AE10:AE32" si="13">AA10+AC10</f>
        <v>0</v>
      </c>
      <c r="AF10" s="118">
        <v>0.47476720430107522</v>
      </c>
      <c r="AG10" s="117">
        <v>9.4498252688172038E-2</v>
      </c>
      <c r="AH10" s="54">
        <f t="shared" si="6"/>
        <v>9.2240722328923539</v>
      </c>
      <c r="AI10" s="63">
        <f t="shared" si="7"/>
        <v>3.6900599126342968</v>
      </c>
      <c r="AJ10" s="64">
        <v>165.9084359770261</v>
      </c>
      <c r="AK10" s="61">
        <v>2.3991184511044397</v>
      </c>
      <c r="AL10" s="66">
        <v>67.582724585780468</v>
      </c>
      <c r="AM10" s="61">
        <v>125.6963233835731</v>
      </c>
      <c r="AS10" s="121"/>
      <c r="BA10" s="42"/>
      <c r="BB10" s="42"/>
    </row>
    <row r="11" spans="1:54" ht="15" customHeight="1" x14ac:dyDescent="0.25">
      <c r="A11" s="25">
        <v>3</v>
      </c>
      <c r="B11" s="69">
        <v>73.87</v>
      </c>
      <c r="C11" s="51">
        <f t="shared" si="0"/>
        <v>1.3986046166530988</v>
      </c>
      <c r="D11" s="52">
        <f t="shared" si="1"/>
        <v>89.02295251100675</v>
      </c>
      <c r="E11" s="59">
        <f t="shared" si="2"/>
        <v>-16.551557127659841</v>
      </c>
      <c r="F11" s="68">
        <v>147.78</v>
      </c>
      <c r="G11" s="52">
        <f t="shared" si="3"/>
        <v>72.109844054565571</v>
      </c>
      <c r="H11" s="52">
        <f t="shared" si="4"/>
        <v>66.168516987465466</v>
      </c>
      <c r="I11" s="53">
        <f t="shared" si="5"/>
        <v>9.501638957968952</v>
      </c>
      <c r="J11" s="58">
        <v>0</v>
      </c>
      <c r="K11" s="81">
        <v>20.09</v>
      </c>
      <c r="L11" s="67"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20.09</v>
      </c>
      <c r="R11" s="91">
        <v>0</v>
      </c>
      <c r="S11" s="84">
        <v>0</v>
      </c>
      <c r="T11" s="84">
        <v>0</v>
      </c>
      <c r="U11" s="84">
        <v>29.13</v>
      </c>
      <c r="V11" s="84">
        <v>0</v>
      </c>
      <c r="W11" s="84">
        <v>0</v>
      </c>
      <c r="X11" s="94">
        <f t="shared" si="10"/>
        <v>0</v>
      </c>
      <c r="Y11" s="95">
        <f t="shared" si="11"/>
        <v>29.13</v>
      </c>
      <c r="Z11" s="91">
        <v>0</v>
      </c>
      <c r="AA11" s="84">
        <v>0</v>
      </c>
      <c r="AB11" s="84">
        <v>90.22</v>
      </c>
      <c r="AC11" s="84">
        <v>0</v>
      </c>
      <c r="AD11" s="96">
        <f t="shared" si="12"/>
        <v>90.22</v>
      </c>
      <c r="AE11" s="52">
        <f t="shared" si="13"/>
        <v>0</v>
      </c>
      <c r="AF11" s="118">
        <v>0.47476720430107522</v>
      </c>
      <c r="AG11" s="117">
        <v>9.4498252688172038E-2</v>
      </c>
      <c r="AH11" s="54">
        <f t="shared" si="6"/>
        <v>9.0268717536678764</v>
      </c>
      <c r="AI11" s="63">
        <f t="shared" si="7"/>
        <v>3.4439446196519867</v>
      </c>
      <c r="AJ11" s="64">
        <v>162.32984405456557</v>
      </c>
      <c r="AK11" s="61">
        <v>1.3986046166530988</v>
      </c>
      <c r="AL11" s="66">
        <v>66.168516987465466</v>
      </c>
      <c r="AM11" s="61">
        <v>118.15295251100675</v>
      </c>
      <c r="AS11" s="121"/>
      <c r="BA11" s="42"/>
      <c r="BB11" s="42"/>
    </row>
    <row r="12" spans="1:54" ht="15" customHeight="1" x14ac:dyDescent="0.25">
      <c r="A12" s="25">
        <v>4</v>
      </c>
      <c r="B12" s="69">
        <v>72.87</v>
      </c>
      <c r="C12" s="51">
        <f t="shared" si="0"/>
        <v>0.83527576678102289</v>
      </c>
      <c r="D12" s="52">
        <f t="shared" si="1"/>
        <v>88.596921142171766</v>
      </c>
      <c r="E12" s="59">
        <f t="shared" si="2"/>
        <v>-16.562196908952778</v>
      </c>
      <c r="F12" s="68">
        <v>151.13999999999999</v>
      </c>
      <c r="G12" s="52">
        <f t="shared" si="3"/>
        <v>73.185802015438156</v>
      </c>
      <c r="H12" s="52">
        <f t="shared" si="4"/>
        <v>68.311593066360373</v>
      </c>
      <c r="I12" s="53">
        <f t="shared" si="5"/>
        <v>9.6426049182014584</v>
      </c>
      <c r="J12" s="58">
        <v>0</v>
      </c>
      <c r="K12" s="81">
        <v>20.09</v>
      </c>
      <c r="L12" s="67"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20.09</v>
      </c>
      <c r="R12" s="91">
        <v>0</v>
      </c>
      <c r="S12" s="84">
        <v>0</v>
      </c>
      <c r="T12" s="84">
        <v>0</v>
      </c>
      <c r="U12" s="84">
        <v>29.75</v>
      </c>
      <c r="V12" s="84">
        <v>0</v>
      </c>
      <c r="W12" s="84">
        <v>0</v>
      </c>
      <c r="X12" s="94">
        <f t="shared" si="10"/>
        <v>0</v>
      </c>
      <c r="Y12" s="95">
        <f t="shared" si="11"/>
        <v>29.75</v>
      </c>
      <c r="Z12" s="91">
        <v>0</v>
      </c>
      <c r="AA12" s="84">
        <v>0</v>
      </c>
      <c r="AB12" s="84">
        <v>90.57</v>
      </c>
      <c r="AC12" s="84">
        <v>0</v>
      </c>
      <c r="AD12" s="96">
        <f t="shared" si="12"/>
        <v>90.57</v>
      </c>
      <c r="AE12" s="52">
        <f t="shared" si="13"/>
        <v>0</v>
      </c>
      <c r="AF12" s="118">
        <v>0.47476720430107522</v>
      </c>
      <c r="AG12" s="117">
        <v>9.4498252688172038E-2</v>
      </c>
      <c r="AH12" s="54">
        <f t="shared" si="6"/>
        <v>9.1678377139003828</v>
      </c>
      <c r="AI12" s="63">
        <f t="shared" si="7"/>
        <v>3.4333048383590494</v>
      </c>
      <c r="AJ12" s="64">
        <v>163.75580201543815</v>
      </c>
      <c r="AK12" s="61">
        <v>0.83527576678102289</v>
      </c>
      <c r="AL12" s="66">
        <v>68.311593066360373</v>
      </c>
      <c r="AM12" s="61">
        <v>118.34692114217177</v>
      </c>
      <c r="AS12" s="121"/>
      <c r="BA12" s="42"/>
      <c r="BB12" s="42"/>
    </row>
    <row r="13" spans="1:54" ht="15.75" x14ac:dyDescent="0.25">
      <c r="A13" s="25">
        <v>5</v>
      </c>
      <c r="B13" s="69">
        <v>68.12</v>
      </c>
      <c r="C13" s="51">
        <f t="shared" si="0"/>
        <v>3.1758912643943167</v>
      </c>
      <c r="D13" s="52">
        <f t="shared" si="1"/>
        <v>81.639862779233965</v>
      </c>
      <c r="E13" s="59">
        <f t="shared" si="2"/>
        <v>-16.695754043628277</v>
      </c>
      <c r="F13" s="68">
        <v>145.19999999999999</v>
      </c>
      <c r="G13" s="52">
        <f t="shared" si="3"/>
        <v>69.330045891897086</v>
      </c>
      <c r="H13" s="52">
        <f t="shared" si="4"/>
        <v>66.436328218186233</v>
      </c>
      <c r="I13" s="53">
        <f t="shared" si="5"/>
        <v>9.4336258899166285</v>
      </c>
      <c r="J13" s="58">
        <v>0</v>
      </c>
      <c r="K13" s="81">
        <v>20.09</v>
      </c>
      <c r="L13" s="67"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20.09</v>
      </c>
      <c r="R13" s="91">
        <v>0</v>
      </c>
      <c r="S13" s="84">
        <v>0</v>
      </c>
      <c r="T13" s="84">
        <v>0</v>
      </c>
      <c r="U13" s="84">
        <v>29.73</v>
      </c>
      <c r="V13" s="84">
        <v>0</v>
      </c>
      <c r="W13" s="84">
        <v>0</v>
      </c>
      <c r="X13" s="94">
        <f t="shared" si="10"/>
        <v>0</v>
      </c>
      <c r="Y13" s="95">
        <f t="shared" si="11"/>
        <v>29.73</v>
      </c>
      <c r="Z13" s="91">
        <v>0</v>
      </c>
      <c r="AA13" s="84">
        <v>0</v>
      </c>
      <c r="AB13" s="84">
        <v>91.01</v>
      </c>
      <c r="AC13" s="84">
        <v>0</v>
      </c>
      <c r="AD13" s="96">
        <f t="shared" si="12"/>
        <v>91.01</v>
      </c>
      <c r="AE13" s="52">
        <f t="shared" si="13"/>
        <v>0</v>
      </c>
      <c r="AF13" s="118">
        <v>0.47476720430107522</v>
      </c>
      <c r="AG13" s="117">
        <v>9.4498252688172038E-2</v>
      </c>
      <c r="AH13" s="54">
        <f t="shared" si="6"/>
        <v>8.958858685615553</v>
      </c>
      <c r="AI13" s="63">
        <f t="shared" si="7"/>
        <v>3.2997477036835505</v>
      </c>
      <c r="AJ13" s="64">
        <v>160.34004589189709</v>
      </c>
      <c r="AK13" s="61">
        <v>3.1758912643943167</v>
      </c>
      <c r="AL13" s="66">
        <v>66.436328218186233</v>
      </c>
      <c r="AM13" s="61">
        <v>111.36986277923397</v>
      </c>
      <c r="AS13" s="121"/>
      <c r="BA13" s="42"/>
      <c r="BB13" s="42"/>
    </row>
    <row r="14" spans="1:54" ht="15.75" customHeight="1" x14ac:dyDescent="0.25">
      <c r="A14" s="25">
        <v>6</v>
      </c>
      <c r="B14" s="69">
        <v>65.83</v>
      </c>
      <c r="C14" s="51">
        <f t="shared" si="0"/>
        <v>0.961498818894018</v>
      </c>
      <c r="D14" s="52">
        <f t="shared" si="1"/>
        <v>82.414574313584438</v>
      </c>
      <c r="E14" s="59">
        <f t="shared" si="2"/>
        <v>-17.546073132478458</v>
      </c>
      <c r="F14" s="68">
        <v>143.43</v>
      </c>
      <c r="G14" s="52">
        <f t="shared" si="3"/>
        <v>64.329237866036124</v>
      </c>
      <c r="H14" s="52">
        <f t="shared" si="4"/>
        <v>69.737049007882405</v>
      </c>
      <c r="I14" s="53">
        <f t="shared" si="5"/>
        <v>9.3637131260814375</v>
      </c>
      <c r="J14" s="58">
        <v>0</v>
      </c>
      <c r="K14" s="81">
        <v>20.9</v>
      </c>
      <c r="L14" s="67"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20.9</v>
      </c>
      <c r="R14" s="91">
        <v>0.26</v>
      </c>
      <c r="S14" s="84">
        <v>0</v>
      </c>
      <c r="T14" s="84">
        <v>0</v>
      </c>
      <c r="U14" s="84">
        <v>29.77</v>
      </c>
      <c r="V14" s="84">
        <v>0</v>
      </c>
      <c r="W14" s="84">
        <v>0</v>
      </c>
      <c r="X14" s="94">
        <f t="shared" si="10"/>
        <v>0.26</v>
      </c>
      <c r="Y14" s="95">
        <f t="shared" si="11"/>
        <v>29.77</v>
      </c>
      <c r="Z14" s="91">
        <v>0.5</v>
      </c>
      <c r="AA14" s="84">
        <v>0</v>
      </c>
      <c r="AB14" s="84">
        <v>90.18</v>
      </c>
      <c r="AC14" s="84">
        <v>0</v>
      </c>
      <c r="AD14" s="96">
        <f t="shared" si="12"/>
        <v>90.68</v>
      </c>
      <c r="AE14" s="52">
        <f t="shared" si="13"/>
        <v>0</v>
      </c>
      <c r="AF14" s="118">
        <v>0.47476720430107522</v>
      </c>
      <c r="AG14" s="117">
        <v>9.4498252688172038E-2</v>
      </c>
      <c r="AH14" s="54">
        <f t="shared" si="6"/>
        <v>8.8889459217803619</v>
      </c>
      <c r="AI14" s="63">
        <f t="shared" si="7"/>
        <v>3.259428614833368</v>
      </c>
      <c r="AJ14" s="64">
        <v>155.00923786603613</v>
      </c>
      <c r="AK14" s="61">
        <v>0.961498818894018</v>
      </c>
      <c r="AL14" s="66">
        <v>69.99704900788241</v>
      </c>
      <c r="AM14" s="61">
        <v>112.18457431358443</v>
      </c>
      <c r="AS14" s="121"/>
      <c r="BA14" s="42"/>
      <c r="BB14" s="42"/>
    </row>
    <row r="15" spans="1:54" ht="15.75" x14ac:dyDescent="0.25">
      <c r="A15" s="25">
        <v>7</v>
      </c>
      <c r="B15" s="69">
        <v>53.24</v>
      </c>
      <c r="C15" s="51">
        <f t="shared" si="0"/>
        <v>36.504240901660644</v>
      </c>
      <c r="D15" s="52">
        <f t="shared" si="1"/>
        <v>33.822663236292456</v>
      </c>
      <c r="E15" s="59">
        <f t="shared" si="2"/>
        <v>-17.086904137953091</v>
      </c>
      <c r="F15" s="68">
        <v>134.56</v>
      </c>
      <c r="G15" s="52">
        <f t="shared" si="3"/>
        <v>61.765916136977609</v>
      </c>
      <c r="H15" s="52">
        <f t="shared" si="4"/>
        <v>63.588433949640951</v>
      </c>
      <c r="I15" s="53">
        <f t="shared" si="5"/>
        <v>9.2056499133814373</v>
      </c>
      <c r="J15" s="58">
        <v>0</v>
      </c>
      <c r="K15" s="81">
        <v>20.09</v>
      </c>
      <c r="L15" s="67"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20.09</v>
      </c>
      <c r="R15" s="91">
        <v>3.43</v>
      </c>
      <c r="S15" s="84">
        <v>0</v>
      </c>
      <c r="T15" s="84">
        <v>0</v>
      </c>
      <c r="U15" s="84">
        <v>30.64</v>
      </c>
      <c r="V15" s="84">
        <v>0</v>
      </c>
      <c r="W15" s="84">
        <v>0</v>
      </c>
      <c r="X15" s="94">
        <f t="shared" si="10"/>
        <v>3.43</v>
      </c>
      <c r="Y15" s="95">
        <f t="shared" si="11"/>
        <v>30.64</v>
      </c>
      <c r="Z15" s="91">
        <v>2</v>
      </c>
      <c r="AA15" s="84">
        <v>0</v>
      </c>
      <c r="AB15" s="84">
        <v>90.22</v>
      </c>
      <c r="AC15" s="84">
        <v>0</v>
      </c>
      <c r="AD15" s="96">
        <f t="shared" si="12"/>
        <v>92.22</v>
      </c>
      <c r="AE15" s="52">
        <f t="shared" si="13"/>
        <v>0</v>
      </c>
      <c r="AF15" s="118">
        <v>0.47476720430107522</v>
      </c>
      <c r="AG15" s="117">
        <v>9.4498252688172038E-2</v>
      </c>
      <c r="AH15" s="54">
        <f t="shared" si="6"/>
        <v>8.7308827090803618</v>
      </c>
      <c r="AI15" s="63">
        <f t="shared" si="7"/>
        <v>2.9085976093587362</v>
      </c>
      <c r="AJ15" s="64">
        <v>153.98591613697761</v>
      </c>
      <c r="AK15" s="61">
        <v>36.504240901660644</v>
      </c>
      <c r="AL15" s="66">
        <v>67.018433949640951</v>
      </c>
      <c r="AM15" s="61">
        <v>64.462663236292457</v>
      </c>
      <c r="AS15" s="121"/>
      <c r="BA15" s="42"/>
      <c r="BB15" s="42"/>
    </row>
    <row r="16" spans="1:54" ht="15.75" x14ac:dyDescent="0.25">
      <c r="A16" s="25">
        <v>8</v>
      </c>
      <c r="B16" s="69">
        <v>43.120000000000005</v>
      </c>
      <c r="C16" s="51">
        <f t="shared" si="0"/>
        <v>27.470164275970991</v>
      </c>
      <c r="D16" s="52">
        <f t="shared" si="1"/>
        <v>33.020090842441128</v>
      </c>
      <c r="E16" s="59">
        <f t="shared" si="2"/>
        <v>-17.370255118412111</v>
      </c>
      <c r="F16" s="68">
        <v>97.59</v>
      </c>
      <c r="G16" s="52">
        <f t="shared" si="3"/>
        <v>62.872674297782268</v>
      </c>
      <c r="H16" s="52">
        <f t="shared" si="4"/>
        <v>26.192935887784909</v>
      </c>
      <c r="I16" s="53">
        <f t="shared" si="5"/>
        <v>8.5243898144328103</v>
      </c>
      <c r="J16" s="58">
        <v>0</v>
      </c>
      <c r="K16" s="81">
        <v>20.09</v>
      </c>
      <c r="L16" s="67"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20.09</v>
      </c>
      <c r="R16" s="91">
        <v>19.63</v>
      </c>
      <c r="S16" s="84">
        <v>0</v>
      </c>
      <c r="T16" s="84">
        <v>0</v>
      </c>
      <c r="U16" s="84">
        <v>30.64</v>
      </c>
      <c r="V16" s="84">
        <v>0</v>
      </c>
      <c r="W16" s="84">
        <v>0</v>
      </c>
      <c r="X16" s="94">
        <f t="shared" si="10"/>
        <v>19.63</v>
      </c>
      <c r="Y16" s="95">
        <f t="shared" si="11"/>
        <v>30.64</v>
      </c>
      <c r="Z16" s="91">
        <v>4.0999999999999996</v>
      </c>
      <c r="AA16" s="84">
        <v>0</v>
      </c>
      <c r="AB16" s="84">
        <v>90.96</v>
      </c>
      <c r="AC16" s="84">
        <v>0</v>
      </c>
      <c r="AD16" s="96">
        <f t="shared" si="12"/>
        <v>95.059999999999988</v>
      </c>
      <c r="AE16" s="52">
        <f t="shared" si="13"/>
        <v>0</v>
      </c>
      <c r="AF16" s="118">
        <v>0.47476720430107522</v>
      </c>
      <c r="AG16" s="117">
        <v>9.4498252688172038E-2</v>
      </c>
      <c r="AH16" s="54">
        <f t="shared" si="6"/>
        <v>8.0496226101317347</v>
      </c>
      <c r="AI16" s="63">
        <f t="shared" si="7"/>
        <v>2.6252466288997169</v>
      </c>
      <c r="AJ16" s="64">
        <v>157.93267429778226</v>
      </c>
      <c r="AK16" s="61">
        <v>27.470164275970991</v>
      </c>
      <c r="AL16" s="66">
        <v>45.822935887784908</v>
      </c>
      <c r="AM16" s="61">
        <v>63.660090842441129</v>
      </c>
      <c r="AS16" s="121"/>
      <c r="BA16" s="42"/>
      <c r="BB16" s="42"/>
    </row>
    <row r="17" spans="1:54" ht="15.75" x14ac:dyDescent="0.25">
      <c r="A17" s="25">
        <v>9</v>
      </c>
      <c r="B17" s="69">
        <v>52.01</v>
      </c>
      <c r="C17" s="51">
        <f t="shared" si="0"/>
        <v>12.226213841643112</v>
      </c>
      <c r="D17" s="52">
        <f t="shared" si="1"/>
        <v>56.905129295006148</v>
      </c>
      <c r="E17" s="59">
        <f t="shared" si="2"/>
        <v>-17.121343136649266</v>
      </c>
      <c r="F17" s="68">
        <v>107.88</v>
      </c>
      <c r="G17" s="52">
        <f t="shared" si="3"/>
        <v>64.021563214382084</v>
      </c>
      <c r="H17" s="52">
        <f t="shared" si="4"/>
        <v>34.64328789824026</v>
      </c>
      <c r="I17" s="53">
        <f t="shared" si="5"/>
        <v>9.2151488873776248</v>
      </c>
      <c r="J17" s="58">
        <v>0</v>
      </c>
      <c r="K17" s="81">
        <v>20.09</v>
      </c>
      <c r="L17" s="67"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20.09</v>
      </c>
      <c r="R17" s="91">
        <v>25.78</v>
      </c>
      <c r="S17" s="84">
        <v>0</v>
      </c>
      <c r="T17" s="84">
        <v>0</v>
      </c>
      <c r="U17" s="84">
        <v>30.64</v>
      </c>
      <c r="V17" s="84">
        <v>0</v>
      </c>
      <c r="W17" s="84">
        <v>0</v>
      </c>
      <c r="X17" s="94">
        <f t="shared" si="10"/>
        <v>25.78</v>
      </c>
      <c r="Y17" s="95">
        <f t="shared" si="11"/>
        <v>30.64</v>
      </c>
      <c r="Z17" s="91">
        <v>6.8</v>
      </c>
      <c r="AA17" s="84">
        <v>0</v>
      </c>
      <c r="AB17" s="84">
        <v>90</v>
      </c>
      <c r="AC17" s="84">
        <v>0</v>
      </c>
      <c r="AD17" s="96">
        <f t="shared" si="12"/>
        <v>96.8</v>
      </c>
      <c r="AE17" s="52">
        <f t="shared" si="13"/>
        <v>0</v>
      </c>
      <c r="AF17" s="118">
        <v>0.47476720430107522</v>
      </c>
      <c r="AG17" s="117">
        <v>9.4498252688172038E-2</v>
      </c>
      <c r="AH17" s="54">
        <f t="shared" si="6"/>
        <v>8.7403816830765493</v>
      </c>
      <c r="AI17" s="63">
        <f t="shared" si="7"/>
        <v>2.8741586106625618</v>
      </c>
      <c r="AJ17" s="64">
        <v>160.82156321438208</v>
      </c>
      <c r="AK17" s="61">
        <v>12.226213841643112</v>
      </c>
      <c r="AL17" s="66">
        <v>60.423287898240261</v>
      </c>
      <c r="AM17" s="61">
        <v>87.545129295006149</v>
      </c>
      <c r="AS17" s="121"/>
      <c r="BA17" s="42"/>
      <c r="BB17" s="42"/>
    </row>
    <row r="18" spans="1:54" ht="15.75" x14ac:dyDescent="0.25">
      <c r="A18" s="25">
        <v>10</v>
      </c>
      <c r="B18" s="69">
        <v>52.199999999999996</v>
      </c>
      <c r="C18" s="51">
        <f t="shared" si="0"/>
        <v>11.361949601931123</v>
      </c>
      <c r="D18" s="52">
        <f t="shared" si="1"/>
        <v>57.95407369095534</v>
      </c>
      <c r="E18" s="59">
        <f t="shared" si="2"/>
        <v>-17.116023292886474</v>
      </c>
      <c r="F18" s="68">
        <v>99.2</v>
      </c>
      <c r="G18" s="52">
        <f t="shared" si="3"/>
        <v>70.8940049453293</v>
      </c>
      <c r="H18" s="52">
        <f t="shared" si="4"/>
        <v>19.07146825343942</v>
      </c>
      <c r="I18" s="53">
        <f t="shared" si="5"/>
        <v>9.2345268012312705</v>
      </c>
      <c r="J18" s="58">
        <v>0</v>
      </c>
      <c r="K18" s="81">
        <v>20.09</v>
      </c>
      <c r="L18" s="67"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20.09</v>
      </c>
      <c r="R18" s="91">
        <v>36.36</v>
      </c>
      <c r="S18" s="84">
        <v>0</v>
      </c>
      <c r="T18" s="84">
        <v>0</v>
      </c>
      <c r="U18" s="84">
        <v>30.64</v>
      </c>
      <c r="V18" s="84">
        <v>0</v>
      </c>
      <c r="W18" s="84">
        <v>0</v>
      </c>
      <c r="X18" s="94">
        <f t="shared" si="10"/>
        <v>36.36</v>
      </c>
      <c r="Y18" s="95">
        <f t="shared" si="11"/>
        <v>30.64</v>
      </c>
      <c r="Z18" s="91">
        <v>5.7</v>
      </c>
      <c r="AA18" s="84">
        <v>0</v>
      </c>
      <c r="AB18" s="84">
        <v>89.71</v>
      </c>
      <c r="AC18" s="84">
        <v>0</v>
      </c>
      <c r="AD18" s="96">
        <f t="shared" si="12"/>
        <v>95.41</v>
      </c>
      <c r="AE18" s="52">
        <f t="shared" si="13"/>
        <v>0</v>
      </c>
      <c r="AF18" s="118">
        <v>0.47476720430107522</v>
      </c>
      <c r="AG18" s="117">
        <v>9.4498252688172038E-2</v>
      </c>
      <c r="AH18" s="54">
        <f t="shared" si="6"/>
        <v>8.7597595969301949</v>
      </c>
      <c r="AI18" s="63">
        <f t="shared" si="7"/>
        <v>2.8794784544253531</v>
      </c>
      <c r="AJ18" s="64">
        <v>166.3040049453293</v>
      </c>
      <c r="AK18" s="61">
        <v>11.361949601931123</v>
      </c>
      <c r="AL18" s="66">
        <v>55.431468253439419</v>
      </c>
      <c r="AM18" s="61">
        <v>88.594073690955341</v>
      </c>
      <c r="AS18" s="121"/>
      <c r="BA18" s="42"/>
      <c r="BB18" s="42"/>
    </row>
    <row r="19" spans="1:54" ht="15.75" x14ac:dyDescent="0.25">
      <c r="A19" s="25">
        <v>11</v>
      </c>
      <c r="B19" s="69">
        <v>56.15</v>
      </c>
      <c r="C19" s="51">
        <f t="shared" si="0"/>
        <v>13.527893262535811</v>
      </c>
      <c r="D19" s="52">
        <f t="shared" si="1"/>
        <v>59.648532577588099</v>
      </c>
      <c r="E19" s="59">
        <f t="shared" si="2"/>
        <v>-17.026425840123913</v>
      </c>
      <c r="F19" s="68">
        <v>114.4</v>
      </c>
      <c r="G19" s="52">
        <f t="shared" si="3"/>
        <v>69.66644671290949</v>
      </c>
      <c r="H19" s="52">
        <f t="shared" si="4"/>
        <v>35.21329620851661</v>
      </c>
      <c r="I19" s="53">
        <f t="shared" si="5"/>
        <v>9.5202570785738931</v>
      </c>
      <c r="J19" s="58">
        <v>0</v>
      </c>
      <c r="K19" s="81">
        <v>20.09</v>
      </c>
      <c r="L19" s="67"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20.09</v>
      </c>
      <c r="R19" s="91">
        <v>27.48</v>
      </c>
      <c r="S19" s="84">
        <v>0</v>
      </c>
      <c r="T19" s="84">
        <v>0</v>
      </c>
      <c r="U19" s="84">
        <v>29.89</v>
      </c>
      <c r="V19" s="84">
        <v>0</v>
      </c>
      <c r="W19" s="84">
        <v>0</v>
      </c>
      <c r="X19" s="94">
        <f t="shared" si="10"/>
        <v>27.48</v>
      </c>
      <c r="Y19" s="95">
        <f t="shared" si="11"/>
        <v>29.89</v>
      </c>
      <c r="Z19" s="91">
        <v>6.6</v>
      </c>
      <c r="AA19" s="84">
        <v>0</v>
      </c>
      <c r="AB19" s="84">
        <v>90.01</v>
      </c>
      <c r="AC19" s="84">
        <v>0</v>
      </c>
      <c r="AD19" s="96">
        <f t="shared" si="12"/>
        <v>96.61</v>
      </c>
      <c r="AE19" s="52">
        <f t="shared" si="13"/>
        <v>0</v>
      </c>
      <c r="AF19" s="118">
        <v>0.47476720430107522</v>
      </c>
      <c r="AG19" s="117">
        <v>9.4498252688172038E-2</v>
      </c>
      <c r="AH19" s="54">
        <f t="shared" si="6"/>
        <v>9.0454898742728176</v>
      </c>
      <c r="AI19" s="63">
        <f t="shared" si="7"/>
        <v>2.9690759071879143</v>
      </c>
      <c r="AJ19" s="64">
        <v>166.27644671290949</v>
      </c>
      <c r="AK19" s="61">
        <v>13.527893262535811</v>
      </c>
      <c r="AL19" s="66">
        <v>62.693296208516607</v>
      </c>
      <c r="AM19" s="61">
        <v>89.5385325775881</v>
      </c>
      <c r="AS19" s="121"/>
      <c r="BA19" s="42"/>
      <c r="BB19" s="42"/>
    </row>
    <row r="20" spans="1:54" ht="15.75" x14ac:dyDescent="0.25">
      <c r="A20" s="25">
        <v>12</v>
      </c>
      <c r="B20" s="69">
        <v>52.81</v>
      </c>
      <c r="C20" s="51">
        <f t="shared" si="0"/>
        <v>11.905754483510831</v>
      </c>
      <c r="D20" s="52">
        <f t="shared" si="1"/>
        <v>58.024188694309558</v>
      </c>
      <c r="E20" s="59">
        <f t="shared" si="2"/>
        <v>-17.119943177820382</v>
      </c>
      <c r="F20" s="68">
        <v>98.33</v>
      </c>
      <c r="G20" s="52">
        <f t="shared" si="3"/>
        <v>51.573735333976188</v>
      </c>
      <c r="H20" s="52">
        <f t="shared" si="4"/>
        <v>37.300980994883432</v>
      </c>
      <c r="I20" s="53">
        <f t="shared" si="5"/>
        <v>9.4552836711404087</v>
      </c>
      <c r="J20" s="58">
        <v>0</v>
      </c>
      <c r="K20" s="81">
        <v>20.09</v>
      </c>
      <c r="L20" s="67"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20.09</v>
      </c>
      <c r="R20" s="91">
        <v>33.840000000000003</v>
      </c>
      <c r="S20" s="84">
        <v>0</v>
      </c>
      <c r="T20" s="84">
        <v>0</v>
      </c>
      <c r="U20" s="84">
        <v>29.89</v>
      </c>
      <c r="V20" s="84">
        <v>0</v>
      </c>
      <c r="W20" s="84">
        <v>0</v>
      </c>
      <c r="X20" s="94">
        <f t="shared" si="10"/>
        <v>33.840000000000003</v>
      </c>
      <c r="Y20" s="95">
        <f t="shared" si="11"/>
        <v>29.89</v>
      </c>
      <c r="Z20" s="91">
        <v>14.5</v>
      </c>
      <c r="AA20" s="84">
        <v>0</v>
      </c>
      <c r="AB20" s="84">
        <v>90.11</v>
      </c>
      <c r="AC20" s="84">
        <v>0</v>
      </c>
      <c r="AD20" s="96">
        <f t="shared" si="12"/>
        <v>104.61</v>
      </c>
      <c r="AE20" s="52">
        <f t="shared" si="13"/>
        <v>0</v>
      </c>
      <c r="AF20" s="118">
        <v>0.47476720430107522</v>
      </c>
      <c r="AG20" s="117">
        <v>9.4498252688172038E-2</v>
      </c>
      <c r="AH20" s="54">
        <f t="shared" si="6"/>
        <v>8.9805164668393331</v>
      </c>
      <c r="AI20" s="63">
        <f t="shared" si="7"/>
        <v>2.8755585694914458</v>
      </c>
      <c r="AJ20" s="64">
        <v>156.18373533397619</v>
      </c>
      <c r="AK20" s="61">
        <v>11.905754483510831</v>
      </c>
      <c r="AL20" s="66">
        <v>71.140980994883435</v>
      </c>
      <c r="AM20" s="61">
        <v>87.914188694309559</v>
      </c>
      <c r="AS20" s="121"/>
      <c r="BA20" s="42"/>
      <c r="BB20" s="42"/>
    </row>
    <row r="21" spans="1:54" ht="15.75" x14ac:dyDescent="0.25">
      <c r="A21" s="25">
        <v>13</v>
      </c>
      <c r="B21" s="69">
        <v>59.34</v>
      </c>
      <c r="C21" s="51">
        <f t="shared" si="0"/>
        <v>10.303935916917519</v>
      </c>
      <c r="D21" s="52">
        <f t="shared" si="1"/>
        <v>65.994171764490019</v>
      </c>
      <c r="E21" s="59">
        <f t="shared" si="2"/>
        <v>-16.958107681407533</v>
      </c>
      <c r="F21" s="68">
        <v>98.27</v>
      </c>
      <c r="G21" s="52">
        <f t="shared" si="3"/>
        <v>49.727356849323996</v>
      </c>
      <c r="H21" s="52">
        <f t="shared" si="4"/>
        <v>38.936514641122443</v>
      </c>
      <c r="I21" s="53">
        <f t="shared" si="5"/>
        <v>9.6061285095535585</v>
      </c>
      <c r="J21" s="58">
        <v>0</v>
      </c>
      <c r="K21" s="81">
        <v>20.09</v>
      </c>
      <c r="L21" s="67"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20.09</v>
      </c>
      <c r="R21" s="91">
        <v>31.89</v>
      </c>
      <c r="S21" s="84">
        <v>0</v>
      </c>
      <c r="T21" s="84">
        <v>0</v>
      </c>
      <c r="U21" s="84">
        <v>29.14</v>
      </c>
      <c r="V21" s="84">
        <v>0</v>
      </c>
      <c r="W21" s="84">
        <v>0</v>
      </c>
      <c r="X21" s="94">
        <f t="shared" si="10"/>
        <v>31.89</v>
      </c>
      <c r="Y21" s="95">
        <f t="shared" si="11"/>
        <v>29.14</v>
      </c>
      <c r="Z21" s="91">
        <v>20.5</v>
      </c>
      <c r="AA21" s="84">
        <v>0</v>
      </c>
      <c r="AB21" s="84">
        <v>90.09</v>
      </c>
      <c r="AC21" s="84">
        <v>0</v>
      </c>
      <c r="AD21" s="96">
        <f t="shared" si="12"/>
        <v>110.59</v>
      </c>
      <c r="AE21" s="52">
        <f t="shared" si="13"/>
        <v>0</v>
      </c>
      <c r="AF21" s="118">
        <v>0.47476720430107522</v>
      </c>
      <c r="AG21" s="117">
        <v>9.4498252688172038E-2</v>
      </c>
      <c r="AH21" s="54">
        <f t="shared" si="6"/>
        <v>9.1313613052524829</v>
      </c>
      <c r="AI21" s="63">
        <f t="shared" si="7"/>
        <v>3.0373940659042944</v>
      </c>
      <c r="AJ21" s="64">
        <v>160.317356849324</v>
      </c>
      <c r="AK21" s="61">
        <v>10.303935916917519</v>
      </c>
      <c r="AL21" s="66">
        <v>70.826514641122444</v>
      </c>
      <c r="AM21" s="61">
        <v>95.13417176449002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59.71</v>
      </c>
      <c r="C22" s="51">
        <f t="shared" si="0"/>
        <v>8.1382778935999571</v>
      </c>
      <c r="D22" s="52">
        <f t="shared" si="1"/>
        <v>68.523949942414816</v>
      </c>
      <c r="E22" s="59">
        <f t="shared" si="2"/>
        <v>-16.952227836014778</v>
      </c>
      <c r="F22" s="68">
        <v>124.98</v>
      </c>
      <c r="G22" s="52">
        <f t="shared" si="3"/>
        <v>69.844185905661547</v>
      </c>
      <c r="H22" s="52">
        <f t="shared" si="4"/>
        <v>45.469271517468229</v>
      </c>
      <c r="I22" s="53">
        <f t="shared" si="5"/>
        <v>9.6665425768702438</v>
      </c>
      <c r="J22" s="58">
        <v>0</v>
      </c>
      <c r="K22" s="81">
        <v>20.09</v>
      </c>
      <c r="L22" s="67"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20.09</v>
      </c>
      <c r="R22" s="91">
        <v>20.5</v>
      </c>
      <c r="S22" s="84">
        <v>0</v>
      </c>
      <c r="T22" s="84">
        <v>0</v>
      </c>
      <c r="U22" s="84">
        <v>28.98</v>
      </c>
      <c r="V22" s="84">
        <v>0</v>
      </c>
      <c r="W22" s="84">
        <v>0</v>
      </c>
      <c r="X22" s="94">
        <f t="shared" si="10"/>
        <v>20.5</v>
      </c>
      <c r="Y22" s="95">
        <f t="shared" si="11"/>
        <v>28.98</v>
      </c>
      <c r="Z22" s="91">
        <v>6.8</v>
      </c>
      <c r="AA22" s="84">
        <v>0</v>
      </c>
      <c r="AB22" s="84">
        <v>90.06</v>
      </c>
      <c r="AC22" s="84">
        <v>0</v>
      </c>
      <c r="AD22" s="96">
        <f t="shared" si="12"/>
        <v>96.86</v>
      </c>
      <c r="AE22" s="52">
        <f t="shared" si="13"/>
        <v>0</v>
      </c>
      <c r="AF22" s="118">
        <v>0.47476720430107522</v>
      </c>
      <c r="AG22" s="117">
        <v>9.4498252688172038E-2</v>
      </c>
      <c r="AH22" s="54">
        <f t="shared" si="6"/>
        <v>9.1917753725691682</v>
      </c>
      <c r="AI22" s="63">
        <f t="shared" si="7"/>
        <v>3.0432739112970495</v>
      </c>
      <c r="AJ22" s="64">
        <v>166.70418590566155</v>
      </c>
      <c r="AK22" s="61">
        <v>8.1382778935999571</v>
      </c>
      <c r="AL22" s="66">
        <v>65.969271517468229</v>
      </c>
      <c r="AM22" s="61">
        <v>97.50394994241482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63.61</v>
      </c>
      <c r="C23" s="51">
        <f t="shared" si="0"/>
        <v>3.5642439866357591</v>
      </c>
      <c r="D23" s="52">
        <f t="shared" si="1"/>
        <v>76.930746567874493</v>
      </c>
      <c r="E23" s="59">
        <f t="shared" si="2"/>
        <v>-16.884990554510253</v>
      </c>
      <c r="F23" s="68">
        <v>124.39</v>
      </c>
      <c r="G23" s="52">
        <f t="shared" si="3"/>
        <v>56.858153493186293</v>
      </c>
      <c r="H23" s="52">
        <f t="shared" si="4"/>
        <v>57.939396643093311</v>
      </c>
      <c r="I23" s="53">
        <f t="shared" si="5"/>
        <v>9.5924498637203772</v>
      </c>
      <c r="J23" s="58">
        <v>0</v>
      </c>
      <c r="K23" s="81">
        <v>20.13</v>
      </c>
      <c r="L23" s="67"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20.13</v>
      </c>
      <c r="R23" s="91">
        <v>19.79</v>
      </c>
      <c r="S23" s="84">
        <v>0</v>
      </c>
      <c r="T23" s="84">
        <v>0</v>
      </c>
      <c r="U23" s="84">
        <v>28.87</v>
      </c>
      <c r="V23" s="84">
        <v>0</v>
      </c>
      <c r="W23" s="84">
        <v>0</v>
      </c>
      <c r="X23" s="94">
        <f t="shared" si="10"/>
        <v>19.79</v>
      </c>
      <c r="Y23" s="95">
        <f t="shared" si="11"/>
        <v>28.87</v>
      </c>
      <c r="Z23" s="91">
        <v>6.5</v>
      </c>
      <c r="AA23" s="84">
        <v>0</v>
      </c>
      <c r="AB23" s="84">
        <v>89.71</v>
      </c>
      <c r="AC23" s="84">
        <v>0</v>
      </c>
      <c r="AD23" s="96">
        <f t="shared" si="12"/>
        <v>96.21</v>
      </c>
      <c r="AE23" s="52">
        <f t="shared" si="13"/>
        <v>0</v>
      </c>
      <c r="AF23" s="118">
        <v>0.47476720430107522</v>
      </c>
      <c r="AG23" s="117">
        <v>9.4498252688172038E-2</v>
      </c>
      <c r="AH23" s="54">
        <f t="shared" si="6"/>
        <v>9.1176826594193017</v>
      </c>
      <c r="AI23" s="63">
        <f t="shared" si="7"/>
        <v>3.1505111928015737</v>
      </c>
      <c r="AJ23" s="64">
        <v>153.06815349318629</v>
      </c>
      <c r="AK23" s="61">
        <v>3.5642439866357591</v>
      </c>
      <c r="AL23" s="66">
        <v>77.72939664309331</v>
      </c>
      <c r="AM23" s="61">
        <v>105.8007465678745</v>
      </c>
      <c r="AS23" s="121"/>
      <c r="BA23" s="42"/>
      <c r="BB23" s="42"/>
    </row>
    <row r="24" spans="1:54" ht="15.75" x14ac:dyDescent="0.25">
      <c r="A24" s="25">
        <v>16</v>
      </c>
      <c r="B24" s="69">
        <v>74.320000000000007</v>
      </c>
      <c r="C24" s="51">
        <f t="shared" si="0"/>
        <v>11.391723668575635</v>
      </c>
      <c r="D24" s="52">
        <f t="shared" si="1"/>
        <v>79.8967047871744</v>
      </c>
      <c r="E24" s="59">
        <f t="shared" si="2"/>
        <v>-16.968428455750043</v>
      </c>
      <c r="F24" s="68">
        <v>130.51</v>
      </c>
      <c r="G24" s="52">
        <f t="shared" si="3"/>
        <v>72.766491525440173</v>
      </c>
      <c r="H24" s="52">
        <f t="shared" si="4"/>
        <v>47.887364020320959</v>
      </c>
      <c r="I24" s="53">
        <f t="shared" si="5"/>
        <v>9.8561444542388461</v>
      </c>
      <c r="J24" s="58">
        <v>0</v>
      </c>
      <c r="K24" s="81">
        <v>20.13</v>
      </c>
      <c r="L24" s="67"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20.13</v>
      </c>
      <c r="R24" s="91">
        <v>24.94</v>
      </c>
      <c r="S24" s="84">
        <v>0</v>
      </c>
      <c r="T24" s="84">
        <v>0</v>
      </c>
      <c r="U24" s="84">
        <v>15.18</v>
      </c>
      <c r="V24" s="84">
        <v>0</v>
      </c>
      <c r="W24" s="84">
        <v>0</v>
      </c>
      <c r="X24" s="94">
        <f t="shared" si="10"/>
        <v>24.94</v>
      </c>
      <c r="Y24" s="95">
        <f t="shared" si="11"/>
        <v>15.18</v>
      </c>
      <c r="Z24" s="91">
        <v>4.7</v>
      </c>
      <c r="AA24" s="84">
        <v>0</v>
      </c>
      <c r="AB24" s="84">
        <v>87.18</v>
      </c>
      <c r="AC24" s="84">
        <v>0</v>
      </c>
      <c r="AD24" s="96">
        <f t="shared" si="12"/>
        <v>91.88000000000001</v>
      </c>
      <c r="AE24" s="52">
        <f t="shared" si="13"/>
        <v>0</v>
      </c>
      <c r="AF24" s="118">
        <v>0.47476720430107522</v>
      </c>
      <c r="AG24" s="117">
        <v>9.4498252688172038E-2</v>
      </c>
      <c r="AH24" s="54">
        <f t="shared" si="6"/>
        <v>9.3813772499377706</v>
      </c>
      <c r="AI24" s="63">
        <f t="shared" si="7"/>
        <v>3.0670732915617833</v>
      </c>
      <c r="AJ24" s="64">
        <v>164.64649152544018</v>
      </c>
      <c r="AK24" s="61">
        <v>11.391723668575635</v>
      </c>
      <c r="AL24" s="66">
        <v>72.827364020320957</v>
      </c>
      <c r="AM24" s="61">
        <v>95.076704787174407</v>
      </c>
      <c r="AS24" s="121"/>
      <c r="BA24" s="42"/>
      <c r="BB24" s="42"/>
    </row>
    <row r="25" spans="1:54" ht="15.75" x14ac:dyDescent="0.25">
      <c r="A25" s="25">
        <v>17</v>
      </c>
      <c r="B25" s="69">
        <v>66.73</v>
      </c>
      <c r="C25" s="51">
        <f t="shared" si="0"/>
        <v>6.0797612408257189</v>
      </c>
      <c r="D25" s="52">
        <f t="shared" si="1"/>
        <v>77.118911602277436</v>
      </c>
      <c r="E25" s="59">
        <f t="shared" si="2"/>
        <v>-16.468672843103143</v>
      </c>
      <c r="F25" s="68">
        <v>151.75</v>
      </c>
      <c r="G25" s="52">
        <f t="shared" si="3"/>
        <v>106.7610578486028</v>
      </c>
      <c r="H25" s="52">
        <f t="shared" si="4"/>
        <v>34.624782828283294</v>
      </c>
      <c r="I25" s="53">
        <f t="shared" si="5"/>
        <v>10.364159323113897</v>
      </c>
      <c r="J25" s="58">
        <v>0</v>
      </c>
      <c r="K25" s="81">
        <v>19.809999999999999</v>
      </c>
      <c r="L25" s="67"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19.809999999999999</v>
      </c>
      <c r="R25" s="91">
        <v>15.5</v>
      </c>
      <c r="S25" s="84">
        <v>0</v>
      </c>
      <c r="T25" s="84">
        <v>0</v>
      </c>
      <c r="U25" s="84">
        <v>29.51</v>
      </c>
      <c r="V25" s="84">
        <v>0</v>
      </c>
      <c r="W25" s="84">
        <v>0</v>
      </c>
      <c r="X25" s="94">
        <f t="shared" si="10"/>
        <v>15.5</v>
      </c>
      <c r="Y25" s="95">
        <f t="shared" si="11"/>
        <v>29.51</v>
      </c>
      <c r="Z25" s="91">
        <v>3.1</v>
      </c>
      <c r="AA25" s="84">
        <v>0</v>
      </c>
      <c r="AB25" s="84">
        <v>90.35</v>
      </c>
      <c r="AC25" s="84">
        <v>0</v>
      </c>
      <c r="AD25" s="96">
        <f t="shared" si="12"/>
        <v>93.449999999999989</v>
      </c>
      <c r="AE25" s="52">
        <f t="shared" si="13"/>
        <v>0</v>
      </c>
      <c r="AF25" s="118">
        <v>0.47476720430107522</v>
      </c>
      <c r="AG25" s="117">
        <v>9.4498252688172038E-2</v>
      </c>
      <c r="AH25" s="54">
        <f t="shared" si="6"/>
        <v>9.8893921188128218</v>
      </c>
      <c r="AI25" s="63">
        <f t="shared" si="7"/>
        <v>3.2468289042086838</v>
      </c>
      <c r="AJ25" s="64">
        <v>200.21105784860279</v>
      </c>
      <c r="AK25" s="61">
        <v>6.0797612408257189</v>
      </c>
      <c r="AL25" s="66">
        <v>50.124782828283294</v>
      </c>
      <c r="AM25" s="61">
        <v>106.62891160227744</v>
      </c>
      <c r="AS25" s="121"/>
      <c r="BA25" s="42"/>
      <c r="BB25" s="42"/>
    </row>
    <row r="26" spans="1:54" ht="15.75" x14ac:dyDescent="0.25">
      <c r="A26" s="25">
        <v>18</v>
      </c>
      <c r="B26" s="69">
        <v>79.91</v>
      </c>
      <c r="C26" s="51">
        <f t="shared" si="0"/>
        <v>10.101422048774618</v>
      </c>
      <c r="D26" s="52">
        <f t="shared" si="1"/>
        <v>86.258698610814463</v>
      </c>
      <c r="E26" s="59">
        <f t="shared" si="2"/>
        <v>-16.450120659589086</v>
      </c>
      <c r="F26" s="68">
        <v>178.71</v>
      </c>
      <c r="G26" s="52">
        <f t="shared" si="3"/>
        <v>92.326459387786159</v>
      </c>
      <c r="H26" s="52">
        <f t="shared" si="4"/>
        <v>75.795199762764199</v>
      </c>
      <c r="I26" s="53">
        <f t="shared" si="5"/>
        <v>10.588340849449638</v>
      </c>
      <c r="J26" s="58">
        <v>0</v>
      </c>
      <c r="K26" s="81">
        <v>20.170000000000002</v>
      </c>
      <c r="L26" s="67"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20.170000000000002</v>
      </c>
      <c r="R26" s="91">
        <v>0</v>
      </c>
      <c r="S26" s="84">
        <v>0</v>
      </c>
      <c r="T26" s="84">
        <v>0</v>
      </c>
      <c r="U26" s="84">
        <v>29.49</v>
      </c>
      <c r="V26" s="84">
        <v>0</v>
      </c>
      <c r="W26" s="84">
        <v>0</v>
      </c>
      <c r="X26" s="94">
        <f t="shared" si="10"/>
        <v>0</v>
      </c>
      <c r="Y26" s="95">
        <f t="shared" si="11"/>
        <v>29.49</v>
      </c>
      <c r="Z26" s="91">
        <v>0</v>
      </c>
      <c r="AA26" s="84">
        <v>0</v>
      </c>
      <c r="AB26" s="84">
        <v>87.89</v>
      </c>
      <c r="AC26" s="84">
        <v>0</v>
      </c>
      <c r="AD26" s="96">
        <f t="shared" si="12"/>
        <v>87.89</v>
      </c>
      <c r="AE26" s="52">
        <f t="shared" si="13"/>
        <v>0</v>
      </c>
      <c r="AF26" s="118">
        <v>0.47476720430107522</v>
      </c>
      <c r="AG26" s="117">
        <v>9.4498252688172038E-2</v>
      </c>
      <c r="AH26" s="54">
        <f t="shared" si="6"/>
        <v>10.113573645148563</v>
      </c>
      <c r="AI26" s="63">
        <f t="shared" si="7"/>
        <v>3.6253810877227437</v>
      </c>
      <c r="AJ26" s="64">
        <v>180.21645938778616</v>
      </c>
      <c r="AK26" s="61">
        <v>10.101422048774618</v>
      </c>
      <c r="AL26" s="128">
        <v>75.795199762764199</v>
      </c>
      <c r="AM26" s="61">
        <v>115.74869861081446</v>
      </c>
      <c r="AS26" s="121"/>
      <c r="BA26" s="42"/>
      <c r="BB26" s="42"/>
    </row>
    <row r="27" spans="1:54" ht="15.75" x14ac:dyDescent="0.25">
      <c r="A27" s="25">
        <v>19</v>
      </c>
      <c r="B27" s="69">
        <v>87.15</v>
      </c>
      <c r="C27" s="51">
        <f t="shared" si="0"/>
        <v>11.782247841943196</v>
      </c>
      <c r="D27" s="52">
        <f t="shared" si="1"/>
        <v>91.597516659019163</v>
      </c>
      <c r="E27" s="59">
        <f t="shared" si="2"/>
        <v>-16.229764500962357</v>
      </c>
      <c r="F27" s="68">
        <v>220.8</v>
      </c>
      <c r="G27" s="52">
        <f t="shared" si="3"/>
        <v>120.99654937809746</v>
      </c>
      <c r="H27" s="52">
        <f t="shared" si="4"/>
        <v>87.54246541971844</v>
      </c>
      <c r="I27" s="53">
        <f t="shared" si="5"/>
        <v>12.260985202184076</v>
      </c>
      <c r="J27" s="58">
        <v>0</v>
      </c>
      <c r="K27" s="81">
        <v>20.170000000000002</v>
      </c>
      <c r="L27" s="67"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20.170000000000002</v>
      </c>
      <c r="R27" s="91">
        <v>0</v>
      </c>
      <c r="S27" s="84">
        <v>0</v>
      </c>
      <c r="T27" s="84">
        <v>0</v>
      </c>
      <c r="U27" s="84">
        <v>30.12</v>
      </c>
      <c r="V27" s="84">
        <v>0</v>
      </c>
      <c r="W27" s="84">
        <v>0</v>
      </c>
      <c r="X27" s="94">
        <f t="shared" si="10"/>
        <v>0</v>
      </c>
      <c r="Y27" s="95">
        <f t="shared" si="11"/>
        <v>30.12</v>
      </c>
      <c r="Z27" s="91">
        <v>0</v>
      </c>
      <c r="AA27" s="84">
        <v>0</v>
      </c>
      <c r="AB27" s="84">
        <v>89.82</v>
      </c>
      <c r="AC27" s="84">
        <v>0</v>
      </c>
      <c r="AD27" s="96">
        <f t="shared" si="12"/>
        <v>89.82</v>
      </c>
      <c r="AE27" s="52">
        <f t="shared" si="13"/>
        <v>0</v>
      </c>
      <c r="AF27" s="118">
        <v>0.47476720430107522</v>
      </c>
      <c r="AG27" s="117">
        <v>9.4498252688172038E-2</v>
      </c>
      <c r="AH27" s="54">
        <f t="shared" si="6"/>
        <v>11.786217997883</v>
      </c>
      <c r="AI27" s="63">
        <f t="shared" si="7"/>
        <v>3.8457372463494721</v>
      </c>
      <c r="AJ27" s="64">
        <v>210.81654937809745</v>
      </c>
      <c r="AK27" s="61">
        <v>11.782247841943196</v>
      </c>
      <c r="AL27" s="128">
        <v>87.54246541971844</v>
      </c>
      <c r="AM27" s="61">
        <v>121.71751665901917</v>
      </c>
      <c r="AS27" s="121"/>
      <c r="BA27" s="42"/>
      <c r="BB27" s="42"/>
    </row>
    <row r="28" spans="1:54" ht="15.75" x14ac:dyDescent="0.25">
      <c r="A28" s="25">
        <v>20</v>
      </c>
      <c r="B28" s="69">
        <v>100.11</v>
      </c>
      <c r="C28" s="51">
        <f t="shared" si="0"/>
        <v>13.774060671848179</v>
      </c>
      <c r="D28" s="52">
        <f t="shared" si="1"/>
        <v>102.31342771970107</v>
      </c>
      <c r="E28" s="59">
        <f t="shared" si="2"/>
        <v>-15.977488391549269</v>
      </c>
      <c r="F28" s="68">
        <v>228.11</v>
      </c>
      <c r="G28" s="52">
        <f t="shared" si="3"/>
        <v>127.70218236660445</v>
      </c>
      <c r="H28" s="52">
        <f t="shared" si="4"/>
        <v>87.853109432983544</v>
      </c>
      <c r="I28" s="53">
        <f t="shared" si="5"/>
        <v>12.554708200412039</v>
      </c>
      <c r="J28" s="58">
        <v>0</v>
      </c>
      <c r="K28" s="81">
        <v>20.170000000000002</v>
      </c>
      <c r="L28" s="67"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20.170000000000002</v>
      </c>
      <c r="R28" s="91">
        <v>0</v>
      </c>
      <c r="S28" s="84">
        <v>0</v>
      </c>
      <c r="T28" s="84">
        <v>0</v>
      </c>
      <c r="U28" s="84">
        <v>26.17</v>
      </c>
      <c r="V28" s="84">
        <v>0</v>
      </c>
      <c r="W28" s="84">
        <v>0</v>
      </c>
      <c r="X28" s="94">
        <f t="shared" si="10"/>
        <v>0</v>
      </c>
      <c r="Y28" s="95">
        <f t="shared" si="11"/>
        <v>26.17</v>
      </c>
      <c r="Z28" s="91">
        <v>0</v>
      </c>
      <c r="AA28" s="84">
        <v>0</v>
      </c>
      <c r="AB28" s="84">
        <v>90.24</v>
      </c>
      <c r="AC28" s="84">
        <v>0</v>
      </c>
      <c r="AD28" s="96">
        <f t="shared" si="12"/>
        <v>90.24</v>
      </c>
      <c r="AE28" s="52">
        <f t="shared" si="13"/>
        <v>0</v>
      </c>
      <c r="AF28" s="118">
        <v>0.47476720430107522</v>
      </c>
      <c r="AG28" s="117">
        <v>9.4498252688172038E-2</v>
      </c>
      <c r="AH28" s="54">
        <f t="shared" si="6"/>
        <v>12.079940996110963</v>
      </c>
      <c r="AI28" s="63">
        <f t="shared" si="7"/>
        <v>4.0980133557625606</v>
      </c>
      <c r="AJ28" s="64">
        <v>217.94218236660444</v>
      </c>
      <c r="AK28" s="61">
        <v>13.774060671848179</v>
      </c>
      <c r="AL28" s="128">
        <v>87.853109432983544</v>
      </c>
      <c r="AM28" s="61">
        <v>128.48342771970107</v>
      </c>
      <c r="AS28" s="121"/>
      <c r="BA28" s="42"/>
      <c r="BB28" s="42"/>
    </row>
    <row r="29" spans="1:54" ht="15.75" x14ac:dyDescent="0.25">
      <c r="A29" s="25">
        <v>21</v>
      </c>
      <c r="B29" s="69">
        <v>107.47</v>
      </c>
      <c r="C29" s="51">
        <f t="shared" si="0"/>
        <v>9.9374319407130791</v>
      </c>
      <c r="D29" s="52">
        <f t="shared" si="1"/>
        <v>113.31461915054842</v>
      </c>
      <c r="E29" s="59">
        <f t="shared" si="2"/>
        <v>-15.78205109126149</v>
      </c>
      <c r="F29" s="68">
        <v>228.09</v>
      </c>
      <c r="G29" s="52">
        <f t="shared" si="3"/>
        <v>130.11663123496314</v>
      </c>
      <c r="H29" s="52">
        <f t="shared" si="4"/>
        <v>85.422840328486615</v>
      </c>
      <c r="I29" s="53">
        <f t="shared" si="5"/>
        <v>12.550528436550268</v>
      </c>
      <c r="J29" s="58">
        <v>0</v>
      </c>
      <c r="K29" s="81">
        <v>20.170000000000002</v>
      </c>
      <c r="L29" s="67"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20.170000000000002</v>
      </c>
      <c r="R29" s="91">
        <v>0</v>
      </c>
      <c r="S29" s="84">
        <v>0</v>
      </c>
      <c r="T29" s="84">
        <v>0</v>
      </c>
      <c r="U29" s="84">
        <v>25.79</v>
      </c>
      <c r="V29" s="84">
        <v>0</v>
      </c>
      <c r="W29" s="84">
        <v>0</v>
      </c>
      <c r="X29" s="94">
        <f t="shared" si="10"/>
        <v>0</v>
      </c>
      <c r="Y29" s="95">
        <f t="shared" si="11"/>
        <v>25.79</v>
      </c>
      <c r="Z29" s="91">
        <v>0</v>
      </c>
      <c r="AA29" s="84">
        <v>0</v>
      </c>
      <c r="AB29" s="84">
        <v>90.15</v>
      </c>
      <c r="AC29" s="84">
        <v>0</v>
      </c>
      <c r="AD29" s="96">
        <f t="shared" si="12"/>
        <v>90.15</v>
      </c>
      <c r="AE29" s="52">
        <f t="shared" si="13"/>
        <v>0</v>
      </c>
      <c r="AF29" s="118">
        <v>0.47476720430107522</v>
      </c>
      <c r="AG29" s="117">
        <v>9.4498252688172038E-2</v>
      </c>
      <c r="AH29" s="54">
        <f t="shared" si="6"/>
        <v>12.075761232249192</v>
      </c>
      <c r="AI29" s="63">
        <f t="shared" si="7"/>
        <v>4.2934506560503394</v>
      </c>
      <c r="AJ29" s="64">
        <v>220.26663123496314</v>
      </c>
      <c r="AK29" s="61">
        <v>9.9374319407130791</v>
      </c>
      <c r="AL29" s="128">
        <v>85.422840328486615</v>
      </c>
      <c r="AM29" s="61">
        <v>139.10461915054842</v>
      </c>
      <c r="AS29" s="121"/>
      <c r="BA29" s="42"/>
      <c r="BB29" s="42"/>
    </row>
    <row r="30" spans="1:54" ht="15.75" x14ac:dyDescent="0.25">
      <c r="A30" s="25">
        <v>22</v>
      </c>
      <c r="B30" s="69">
        <v>109.35</v>
      </c>
      <c r="C30" s="51">
        <f t="shared" si="0"/>
        <v>12.171756535173875</v>
      </c>
      <c r="D30" s="52">
        <f t="shared" si="1"/>
        <v>112.90093532805838</v>
      </c>
      <c r="E30" s="59">
        <f t="shared" si="2"/>
        <v>-15.722691863232267</v>
      </c>
      <c r="F30" s="68">
        <v>224.16</v>
      </c>
      <c r="G30" s="52">
        <f t="shared" si="3"/>
        <v>128.02810797474248</v>
      </c>
      <c r="H30" s="52">
        <f t="shared" si="4"/>
        <v>83.759193388396994</v>
      </c>
      <c r="I30" s="53">
        <f t="shared" si="5"/>
        <v>12.372698636860536</v>
      </c>
      <c r="J30" s="58">
        <v>0</v>
      </c>
      <c r="K30" s="81">
        <v>20.170000000000002</v>
      </c>
      <c r="L30" s="67"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20.170000000000002</v>
      </c>
      <c r="R30" s="91">
        <v>0</v>
      </c>
      <c r="S30" s="84"/>
      <c r="T30" s="84">
        <v>0</v>
      </c>
      <c r="U30" s="84">
        <v>26.03</v>
      </c>
      <c r="V30" s="84">
        <v>0</v>
      </c>
      <c r="W30" s="84">
        <v>0</v>
      </c>
      <c r="X30" s="94">
        <f t="shared" si="10"/>
        <v>0</v>
      </c>
      <c r="Y30" s="95">
        <f t="shared" si="11"/>
        <v>26.03</v>
      </c>
      <c r="Z30" s="91">
        <v>0</v>
      </c>
      <c r="AA30" s="84">
        <v>0</v>
      </c>
      <c r="AB30" s="84">
        <v>89.4</v>
      </c>
      <c r="AC30" s="84">
        <v>0</v>
      </c>
      <c r="AD30" s="96">
        <f t="shared" si="12"/>
        <v>89.4</v>
      </c>
      <c r="AE30" s="52">
        <f t="shared" si="13"/>
        <v>0</v>
      </c>
      <c r="AF30" s="118">
        <v>0.47476720430107522</v>
      </c>
      <c r="AG30" s="117">
        <v>9.4498252688172038E-2</v>
      </c>
      <c r="AH30" s="54">
        <f t="shared" si="6"/>
        <v>11.89793143255946</v>
      </c>
      <c r="AI30" s="63">
        <f t="shared" si="7"/>
        <v>4.3528098840795622</v>
      </c>
      <c r="AJ30" s="64">
        <v>217.42810797474249</v>
      </c>
      <c r="AK30" s="61">
        <v>12.171756535173875</v>
      </c>
      <c r="AL30" s="128">
        <v>83.759193388396994</v>
      </c>
      <c r="AM30" s="61">
        <v>138.93093532805838</v>
      </c>
      <c r="AS30" s="121"/>
      <c r="BA30" s="42"/>
      <c r="BB30" s="42"/>
    </row>
    <row r="31" spans="1:54" ht="15.75" x14ac:dyDescent="0.25">
      <c r="A31" s="25">
        <v>23</v>
      </c>
      <c r="B31" s="69">
        <v>112.98</v>
      </c>
      <c r="C31" s="51">
        <f t="shared" si="0"/>
        <v>13.726201663712082</v>
      </c>
      <c r="D31" s="52">
        <f t="shared" si="1"/>
        <v>114.87485147356222</v>
      </c>
      <c r="E31" s="59">
        <f t="shared" si="2"/>
        <v>-15.621053137274298</v>
      </c>
      <c r="F31" s="68">
        <v>208.46</v>
      </c>
      <c r="G31" s="52">
        <f t="shared" si="3"/>
        <v>117.2607744768829</v>
      </c>
      <c r="H31" s="52">
        <f t="shared" si="4"/>
        <v>79.287818947624999</v>
      </c>
      <c r="I31" s="53">
        <f t="shared" si="5"/>
        <v>11.911406575492082</v>
      </c>
      <c r="J31" s="58">
        <v>0</v>
      </c>
      <c r="K31" s="81">
        <v>20.170000000000002</v>
      </c>
      <c r="L31" s="67"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20.170000000000002</v>
      </c>
      <c r="R31" s="91">
        <v>0</v>
      </c>
      <c r="S31" s="84">
        <v>0</v>
      </c>
      <c r="T31" s="84">
        <v>0</v>
      </c>
      <c r="U31" s="84">
        <v>26.03</v>
      </c>
      <c r="V31" s="84">
        <v>0</v>
      </c>
      <c r="W31" s="84">
        <v>0</v>
      </c>
      <c r="X31" s="94">
        <f t="shared" si="10"/>
        <v>0</v>
      </c>
      <c r="Y31" s="95">
        <f t="shared" si="11"/>
        <v>26.03</v>
      </c>
      <c r="Z31" s="91">
        <v>0</v>
      </c>
      <c r="AA31" s="84">
        <v>0</v>
      </c>
      <c r="AB31" s="84">
        <v>92.96</v>
      </c>
      <c r="AC31" s="84">
        <v>0</v>
      </c>
      <c r="AD31" s="96">
        <f t="shared" si="12"/>
        <v>92.96</v>
      </c>
      <c r="AE31" s="52">
        <f t="shared" si="13"/>
        <v>0</v>
      </c>
      <c r="AF31" s="118">
        <v>0.47476720430107522</v>
      </c>
      <c r="AG31" s="117">
        <v>9.4498252688172038E-2</v>
      </c>
      <c r="AH31" s="54">
        <f t="shared" si="6"/>
        <v>11.436639371191006</v>
      </c>
      <c r="AI31" s="63">
        <f t="shared" si="7"/>
        <v>4.4544486100375309</v>
      </c>
      <c r="AJ31" s="64">
        <v>210.22077447688289</v>
      </c>
      <c r="AK31" s="61">
        <v>13.726201663712082</v>
      </c>
      <c r="AL31" s="128">
        <v>79.287818947624999</v>
      </c>
      <c r="AM31" s="61">
        <v>140.90485147356222</v>
      </c>
      <c r="AS31" s="121"/>
      <c r="BA31" s="42"/>
      <c r="BB31" s="42"/>
    </row>
    <row r="32" spans="1:54" ht="16.5" thickBot="1" x14ac:dyDescent="0.3">
      <c r="A32" s="26">
        <v>24</v>
      </c>
      <c r="B32" s="70">
        <v>105.98</v>
      </c>
      <c r="C32" s="55">
        <f t="shared" si="0"/>
        <v>13.978380554478635</v>
      </c>
      <c r="D32" s="52">
        <f t="shared" si="1"/>
        <v>107.82287001518009</v>
      </c>
      <c r="E32" s="59">
        <f t="shared" si="2"/>
        <v>-15.821250569658712</v>
      </c>
      <c r="F32" s="71">
        <v>204.75</v>
      </c>
      <c r="G32" s="56">
        <f t="shared" si="3"/>
        <v>114.83626067204948</v>
      </c>
      <c r="H32" s="52">
        <f t="shared" si="4"/>
        <v>78.143303759084574</v>
      </c>
      <c r="I32" s="53">
        <f t="shared" si="5"/>
        <v>11.770435568865922</v>
      </c>
      <c r="J32" s="58">
        <v>0</v>
      </c>
      <c r="K32" s="81">
        <v>20.170000000000002</v>
      </c>
      <c r="L32" s="67"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20.170000000000002</v>
      </c>
      <c r="R32" s="91">
        <v>0</v>
      </c>
      <c r="S32" s="84">
        <v>0</v>
      </c>
      <c r="T32" s="84">
        <v>0</v>
      </c>
      <c r="U32" s="84">
        <v>25.88</v>
      </c>
      <c r="V32" s="84">
        <v>0</v>
      </c>
      <c r="W32" s="84">
        <v>0</v>
      </c>
      <c r="X32" s="94">
        <f t="shared" si="10"/>
        <v>0</v>
      </c>
      <c r="Y32" s="95">
        <f t="shared" si="11"/>
        <v>25.88</v>
      </c>
      <c r="Z32" s="92">
        <v>0</v>
      </c>
      <c r="AA32" s="93">
        <v>0</v>
      </c>
      <c r="AB32" s="93">
        <v>92.96</v>
      </c>
      <c r="AC32" s="93">
        <v>0</v>
      </c>
      <c r="AD32" s="96">
        <f t="shared" si="12"/>
        <v>92.96</v>
      </c>
      <c r="AE32" s="52">
        <f t="shared" si="13"/>
        <v>0</v>
      </c>
      <c r="AF32" s="118">
        <v>0.47476720430107522</v>
      </c>
      <c r="AG32" s="117">
        <v>9.4498252688172038E-2</v>
      </c>
      <c r="AH32" s="54">
        <f t="shared" si="6"/>
        <v>11.295668364564847</v>
      </c>
      <c r="AI32" s="63">
        <f t="shared" si="7"/>
        <v>4.2542511776531171</v>
      </c>
      <c r="AJ32" s="65">
        <v>207.79626067204947</v>
      </c>
      <c r="AK32" s="62">
        <v>13.978380554478635</v>
      </c>
      <c r="AL32" s="129">
        <v>78.143303759084574</v>
      </c>
      <c r="AM32" s="62">
        <v>133.70287001518008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112.98</v>
      </c>
      <c r="C33" s="40">
        <f t="shared" ref="C33:AE33" si="14">MAX(C9:C32)</f>
        <v>36.504240901660644</v>
      </c>
      <c r="D33" s="40">
        <f t="shared" si="14"/>
        <v>114.87485147356222</v>
      </c>
      <c r="E33" s="40">
        <f t="shared" si="14"/>
        <v>-15.621053137274298</v>
      </c>
      <c r="F33" s="40">
        <f t="shared" si="14"/>
        <v>228.11</v>
      </c>
      <c r="G33" s="40">
        <f t="shared" si="14"/>
        <v>130.11663123496314</v>
      </c>
      <c r="H33" s="40">
        <f t="shared" si="14"/>
        <v>87.853109432983544</v>
      </c>
      <c r="I33" s="40">
        <f t="shared" si="14"/>
        <v>12.554708200412039</v>
      </c>
      <c r="J33" s="40">
        <f t="shared" si="14"/>
        <v>0</v>
      </c>
      <c r="K33" s="40">
        <f t="shared" si="14"/>
        <v>20.9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20.9</v>
      </c>
      <c r="R33" s="40">
        <f t="shared" si="14"/>
        <v>36.36</v>
      </c>
      <c r="S33" s="40">
        <f t="shared" si="14"/>
        <v>0</v>
      </c>
      <c r="T33" s="40">
        <f t="shared" si="14"/>
        <v>0</v>
      </c>
      <c r="U33" s="40">
        <f t="shared" si="14"/>
        <v>30.64</v>
      </c>
      <c r="V33" s="40">
        <f t="shared" si="14"/>
        <v>0</v>
      </c>
      <c r="W33" s="40">
        <f t="shared" si="14"/>
        <v>0</v>
      </c>
      <c r="X33" s="40">
        <f t="shared" si="14"/>
        <v>36.36</v>
      </c>
      <c r="Y33" s="40">
        <f t="shared" si="14"/>
        <v>30.64</v>
      </c>
      <c r="Z33" s="40"/>
      <c r="AA33" s="40"/>
      <c r="AB33" s="40"/>
      <c r="AC33" s="40"/>
      <c r="AD33" s="40">
        <f t="shared" si="14"/>
        <v>110.59</v>
      </c>
      <c r="AE33" s="40">
        <f t="shared" si="14"/>
        <v>0</v>
      </c>
      <c r="AF33" s="40">
        <f t="shared" ref="AF33:AM33" si="15">MAX(AF9:AF32)</f>
        <v>0.47476720430107522</v>
      </c>
      <c r="AG33" s="40">
        <f t="shared" si="15"/>
        <v>9.4498252688172038E-2</v>
      </c>
      <c r="AH33" s="40">
        <f t="shared" si="15"/>
        <v>12.079940996110963</v>
      </c>
      <c r="AI33" s="40">
        <f t="shared" si="15"/>
        <v>4.4544486100375309</v>
      </c>
      <c r="AJ33" s="40">
        <f t="shared" si="15"/>
        <v>220.26663123496314</v>
      </c>
      <c r="AK33" s="40">
        <f t="shared" si="15"/>
        <v>36.504240901660644</v>
      </c>
      <c r="AL33" s="40">
        <f t="shared" si="15"/>
        <v>87.853109432983544</v>
      </c>
      <c r="AM33" s="130">
        <f t="shared" si="15"/>
        <v>140.90485147356222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75.120408163265296</v>
      </c>
      <c r="C34" s="41">
        <f t="shared" ref="C34:AE34" si="16">AVERAGE(C9:C33,C9:C32)</f>
        <v>10.903833040545926</v>
      </c>
      <c r="D34" s="41">
        <f t="shared" si="16"/>
        <v>81.269365091916356</v>
      </c>
      <c r="E34" s="41">
        <f t="shared" si="16"/>
        <v>-16.587932025565376</v>
      </c>
      <c r="F34" s="41">
        <f t="shared" si="16"/>
        <v>154.91081632653066</v>
      </c>
      <c r="G34" s="41">
        <f t="shared" si="16"/>
        <v>84.588829446431632</v>
      </c>
      <c r="H34" s="41">
        <f t="shared" si="16"/>
        <v>60.069722063880477</v>
      </c>
      <c r="I34" s="41">
        <f t="shared" si="16"/>
        <v>10.301539282919723</v>
      </c>
      <c r="J34" s="41">
        <f t="shared" si="16"/>
        <v>0</v>
      </c>
      <c r="K34" s="41">
        <f t="shared" si="16"/>
        <v>20.154285714285717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20.154285714285717</v>
      </c>
      <c r="R34" s="41">
        <f t="shared" si="16"/>
        <v>11.329795918367349</v>
      </c>
      <c r="S34" s="41">
        <f t="shared" si="16"/>
        <v>0</v>
      </c>
      <c r="T34" s="41">
        <f t="shared" si="16"/>
        <v>0</v>
      </c>
      <c r="U34" s="41">
        <f t="shared" si="16"/>
        <v>28.388979591836733</v>
      </c>
      <c r="V34" s="41">
        <f t="shared" si="16"/>
        <v>0</v>
      </c>
      <c r="W34" s="41">
        <f t="shared" si="16"/>
        <v>0</v>
      </c>
      <c r="X34" s="41">
        <f t="shared" si="16"/>
        <v>11.329795918367349</v>
      </c>
      <c r="Y34" s="41">
        <f t="shared" si="16"/>
        <v>28.388979591836733</v>
      </c>
      <c r="Z34" s="41">
        <f>AVERAGE(Z9:Z33,Z9:Z32)</f>
        <v>3.4083333333333332</v>
      </c>
      <c r="AA34" s="41">
        <f>AVERAGE(AA9:AA33,AA9:AA32)</f>
        <v>0</v>
      </c>
      <c r="AB34" s="41">
        <f>AVERAGE(AB9:AB33,AB9:AB32)</f>
        <v>90.213750000000005</v>
      </c>
      <c r="AC34" s="41">
        <f t="shared" si="16"/>
        <v>0</v>
      </c>
      <c r="AD34" s="41">
        <f t="shared" si="16"/>
        <v>93.968367346938749</v>
      </c>
      <c r="AE34" s="41">
        <f t="shared" si="16"/>
        <v>0</v>
      </c>
      <c r="AF34" s="41">
        <f t="shared" ref="AF34:AM34" si="17">AVERAGE(AF9:AF33,AF9:AF32)</f>
        <v>0.47476720430107494</v>
      </c>
      <c r="AG34" s="41">
        <f t="shared" si="17"/>
        <v>9.4498252688172052E-2</v>
      </c>
      <c r="AH34" s="41">
        <f t="shared" si="17"/>
        <v>9.8267720786186423</v>
      </c>
      <c r="AI34" s="41">
        <f t="shared" si="17"/>
        <v>3.4569574768484941</v>
      </c>
      <c r="AJ34" s="41">
        <f t="shared" si="17"/>
        <v>178.14005393622753</v>
      </c>
      <c r="AK34" s="41">
        <f t="shared" si="17"/>
        <v>10.903833040545926</v>
      </c>
      <c r="AL34" s="41">
        <f t="shared" si="17"/>
        <v>70.657477165921279</v>
      </c>
      <c r="AM34" s="131">
        <f t="shared" si="17"/>
        <v>109.56426305110006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0" t="s">
        <v>15</v>
      </c>
      <c r="B36" s="211"/>
      <c r="C36" s="211"/>
      <c r="D36" s="211"/>
      <c r="E36" s="211"/>
      <c r="F36" s="212"/>
      <c r="G36" s="114"/>
      <c r="H36" s="201" t="s">
        <v>95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3"/>
      <c r="W36" s="201" t="s">
        <v>96</v>
      </c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3"/>
      <c r="AL36" s="201" t="s">
        <v>97</v>
      </c>
      <c r="AM36" s="202"/>
      <c r="AN36" s="202"/>
      <c r="AO36" s="202"/>
      <c r="AP36" s="202"/>
      <c r="AQ36" s="202"/>
      <c r="AR36" s="202"/>
      <c r="AS36" s="203"/>
    </row>
    <row r="37" spans="1:45" ht="23.25" customHeight="1" x14ac:dyDescent="0.25">
      <c r="A37" s="199" t="s">
        <v>94</v>
      </c>
      <c r="B37" s="200"/>
      <c r="C37" s="200"/>
      <c r="D37" s="199" t="s">
        <v>101</v>
      </c>
      <c r="E37" s="200"/>
      <c r="F37" s="204"/>
      <c r="G37" s="115"/>
      <c r="H37" s="196" t="s">
        <v>19</v>
      </c>
      <c r="I37" s="197"/>
      <c r="J37" s="197"/>
      <c r="K37" s="197"/>
      <c r="L37" s="198"/>
      <c r="M37" s="213" t="s">
        <v>17</v>
      </c>
      <c r="N37" s="197"/>
      <c r="O37" s="197"/>
      <c r="P37" s="197"/>
      <c r="Q37" s="198"/>
      <c r="R37" s="213" t="s">
        <v>18</v>
      </c>
      <c r="S37" s="197"/>
      <c r="T37" s="197"/>
      <c r="U37" s="197"/>
      <c r="V37" s="214"/>
      <c r="W37" s="196" t="s">
        <v>98</v>
      </c>
      <c r="X37" s="197"/>
      <c r="Y37" s="197"/>
      <c r="Z37" s="197"/>
      <c r="AA37" s="198"/>
      <c r="AB37" s="213" t="s">
        <v>16</v>
      </c>
      <c r="AC37" s="197"/>
      <c r="AD37" s="197"/>
      <c r="AE37" s="197"/>
      <c r="AF37" s="198"/>
      <c r="AG37" s="213" t="s">
        <v>74</v>
      </c>
      <c r="AH37" s="197"/>
      <c r="AI37" s="197"/>
      <c r="AJ37" s="197"/>
      <c r="AK37" s="214"/>
      <c r="AL37" s="196" t="s">
        <v>93</v>
      </c>
      <c r="AM37" s="197"/>
      <c r="AN37" s="197"/>
      <c r="AO37" s="198"/>
      <c r="AP37" s="213" t="s">
        <v>99</v>
      </c>
      <c r="AQ37" s="197"/>
      <c r="AR37" s="197"/>
      <c r="AS37" s="21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4">
        <f>'[2]30  AVR 2023  '!$G$14</f>
        <v>481</v>
      </c>
      <c r="K38" s="13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4">
        <f>'[2]30  AVR 2023  '!$G$29</f>
        <v>254.69</v>
      </c>
      <c r="Z38" s="133"/>
      <c r="AA38" s="8" t="s">
        <v>21</v>
      </c>
      <c r="AB38" s="5" t="s">
        <v>23</v>
      </c>
      <c r="AC38" s="30"/>
      <c r="AD38" s="134">
        <f>'[2]30  AVR 2023  '!$G$22</f>
        <v>712.7</v>
      </c>
      <c r="AE38" s="133"/>
      <c r="AF38" s="7" t="s">
        <v>21</v>
      </c>
      <c r="AG38" s="5" t="s">
        <v>24</v>
      </c>
      <c r="AH38" s="6"/>
      <c r="AI38" s="134">
        <f>'[2]30  AVR 2023  '!$K$22</f>
        <v>0</v>
      </c>
      <c r="AJ38" s="133"/>
      <c r="AK38" s="100" t="s">
        <v>21</v>
      </c>
      <c r="AL38" s="99" t="s">
        <v>24</v>
      </c>
      <c r="AM38" s="133">
        <f>'[2]30  AVR 2023  '!$K$29</f>
        <v>83.6524</v>
      </c>
      <c r="AN38" s="135"/>
      <c r="AO38" s="8" t="s">
        <v>21</v>
      </c>
      <c r="AP38" s="5" t="s">
        <v>24</v>
      </c>
      <c r="AQ38" s="133">
        <f>'[2]30  AVR 2023  '!$K$14</f>
        <v>2116.8000000000002</v>
      </c>
      <c r="AR38" s="133"/>
      <c r="AS38" s="110" t="s">
        <v>21</v>
      </c>
    </row>
    <row r="39" spans="1:45" ht="15.75" thickBot="1" x14ac:dyDescent="0.3">
      <c r="A39" s="9" t="s">
        <v>22</v>
      </c>
      <c r="B39" s="10">
        <f>'[2]30  AVR 2023  '!$B$22</f>
        <v>3787.16</v>
      </c>
      <c r="C39" s="11" t="s">
        <v>21</v>
      </c>
      <c r="D39" s="9" t="s">
        <v>71</v>
      </c>
      <c r="E39" s="10">
        <f>'[2]30  AVR 2023  '!$B$61</f>
        <v>1865</v>
      </c>
      <c r="F39" s="12" t="s">
        <v>21</v>
      </c>
      <c r="G39" s="98"/>
      <c r="H39" s="101" t="s">
        <v>25</v>
      </c>
      <c r="I39" s="102"/>
      <c r="J39" s="103">
        <f>'[2]30  AVR 2023  '!$G$15</f>
        <v>20.9</v>
      </c>
      <c r="K39" s="104" t="s">
        <v>62</v>
      </c>
      <c r="L39" s="105">
        <f>'[2]30  AVR 2023  '!$H$15</f>
        <v>119.250000000009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f>'[2]30  AVR 2023  '!$G$30</f>
        <v>36.36</v>
      </c>
      <c r="Z39" s="102" t="s">
        <v>62</v>
      </c>
      <c r="AA39" s="108">
        <f>'[2]30  AVR 2023  '!$H$30</f>
        <v>119.41666666667599</v>
      </c>
      <c r="AB39" s="106" t="s">
        <v>25</v>
      </c>
      <c r="AC39" s="109"/>
      <c r="AD39" s="103">
        <f>'[2]30  AVR 2023  '!$G$23</f>
        <v>34.08</v>
      </c>
      <c r="AE39" s="104" t="s">
        <v>72</v>
      </c>
      <c r="AF39" s="108">
        <f>'[2]30  AVR 2023  '!$H$23</f>
        <v>0.65486111111111112</v>
      </c>
      <c r="AG39" s="106" t="s">
        <v>25</v>
      </c>
      <c r="AH39" s="102"/>
      <c r="AI39" s="103">
        <f>'[2]30  AVR 2023  '!$K$23</f>
        <v>0</v>
      </c>
      <c r="AJ39" s="102" t="s">
        <v>77</v>
      </c>
      <c r="AK39" s="107">
        <f>'[2]30  AVR 2023  '!$L$23</f>
        <v>119.04166666667599</v>
      </c>
      <c r="AL39" s="101" t="s">
        <v>25</v>
      </c>
      <c r="AM39" s="102">
        <f>'[2]30  AVR 2023  '!$K$30</f>
        <v>20.5</v>
      </c>
      <c r="AN39" s="103" t="s">
        <v>77</v>
      </c>
      <c r="AO39" s="111">
        <f>'[2]30  AVR 2023  '!$L$30</f>
        <v>119.54166666667599</v>
      </c>
      <c r="AP39" s="106" t="s">
        <v>25</v>
      </c>
      <c r="AQ39" s="102">
        <f>'[2]30  AVR 2023  '!$K$15</f>
        <v>92.96</v>
      </c>
      <c r="AR39" s="104"/>
      <c r="AS39" s="107">
        <f>'[2]30  AVR 2023  '!$L$15</f>
        <v>119.95833333334301</v>
      </c>
    </row>
    <row r="40" spans="1:45" ht="16.5" thickTop="1" thickBot="1" x14ac:dyDescent="0.3">
      <c r="AM40" s="132"/>
    </row>
    <row r="41" spans="1:45" ht="24" customHeight="1" thickTop="1" thickBot="1" x14ac:dyDescent="0.3">
      <c r="A41" s="182" t="s">
        <v>26</v>
      </c>
      <c r="B41" s="182"/>
      <c r="C41" s="182"/>
      <c r="D41" s="183"/>
      <c r="E41" s="184" t="s">
        <v>27</v>
      </c>
      <c r="F41" s="185"/>
      <c r="G41" s="186"/>
    </row>
    <row r="42" spans="1:45" ht="25.5" customHeight="1" thickTop="1" thickBot="1" x14ac:dyDescent="0.3">
      <c r="A42" s="187" t="s">
        <v>28</v>
      </c>
      <c r="B42" s="188"/>
      <c r="C42" s="188"/>
      <c r="D42" s="189"/>
      <c r="E42" s="43">
        <f>'[2]30  AVR 2023  '!$C$4</f>
        <v>471.67</v>
      </c>
      <c r="F42" s="44" t="s">
        <v>69</v>
      </c>
      <c r="G42" s="47">
        <f>'[2]30  AVR 2023  '!$E$4</f>
        <v>119.875000000009</v>
      </c>
    </row>
    <row r="43" spans="1:45" ht="32.25" customHeight="1" thickBot="1" x14ac:dyDescent="0.3">
      <c r="A43" s="190" t="s">
        <v>70</v>
      </c>
      <c r="B43" s="191"/>
      <c r="C43" s="191"/>
      <c r="D43" s="192"/>
      <c r="E43" s="77" t="s">
        <v>75</v>
      </c>
      <c r="F43" s="78"/>
      <c r="G43" s="79">
        <f>'[2]30  AVR 2023  '!$G$9</f>
        <v>25.79</v>
      </c>
    </row>
    <row r="44" spans="1:45" ht="32.25" customHeight="1" thickBot="1" x14ac:dyDescent="0.3">
      <c r="A44" s="190" t="s">
        <v>29</v>
      </c>
      <c r="B44" s="191"/>
      <c r="C44" s="191"/>
      <c r="D44" s="192"/>
      <c r="E44" s="77" t="s">
        <v>76</v>
      </c>
      <c r="F44" s="78"/>
      <c r="G44" s="79">
        <f>'[2]30  AVR 2023  '!$F$6</f>
        <v>90.15</v>
      </c>
    </row>
    <row r="45" spans="1:45" ht="29.25" customHeight="1" thickBot="1" x14ac:dyDescent="0.3">
      <c r="A45" s="193" t="s">
        <v>30</v>
      </c>
      <c r="B45" s="194"/>
      <c r="C45" s="194"/>
      <c r="D45" s="195"/>
      <c r="E45" s="45">
        <f>'[2]30  AVR 2023  '!$C$9</f>
        <v>232.13</v>
      </c>
      <c r="F45" s="83" t="s">
        <v>72</v>
      </c>
      <c r="G45" s="48">
        <f>'[2]30  AVR 2023  '!$E$9</f>
        <v>119.875000000009</v>
      </c>
    </row>
    <row r="46" spans="1:45" ht="34.5" customHeight="1" thickBot="1" x14ac:dyDescent="0.3">
      <c r="A46" s="177" t="s">
        <v>31</v>
      </c>
      <c r="B46" s="178"/>
      <c r="C46" s="178"/>
      <c r="D46" s="179"/>
      <c r="E46" s="46">
        <f>'[2]30  AVR 2023  '!$C$10</f>
        <v>241.07000000000002</v>
      </c>
      <c r="F46" s="80" t="s">
        <v>72</v>
      </c>
      <c r="G46" s="60">
        <f>'[2]30  AVR 2023  '!$E$10</f>
        <v>119.83333333334301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107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0"/>
      <c r="AN80" s="140"/>
      <c r="AO80" s="140"/>
    </row>
    <row r="81" spans="39:41" x14ac:dyDescent="0.25">
      <c r="AM81" s="140"/>
      <c r="AN81" s="140"/>
      <c r="AO81" s="140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30 AVR 23 </vt:lpstr>
      <vt:lpstr>'30 AVR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2023-05-01T07:32:21Z</dcterms:modified>
</cp:coreProperties>
</file>