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8-AOUT 2023\"/>
    </mc:Choice>
  </mc:AlternateContent>
  <xr:revisionPtr revIDLastSave="0" documentId="13_ncr:1_{70C10AF6-6362-409E-9332-509184C47C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 AOU 23 " sheetId="3" r:id="rId1"/>
  </sheets>
  <externalReferences>
    <externalReference r:id="rId2"/>
  </externalReferences>
  <definedNames>
    <definedName name="_xlnm.Print_Area" localSheetId="0">'04 AOU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Y14" i="3"/>
  <c r="D14" i="3" s="1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AH9" i="3" s="1"/>
  <c r="I9" i="3" s="1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Q14" i="3"/>
  <c r="Q13" i="3"/>
  <c r="Q12" i="3"/>
  <c r="Q11" i="3"/>
  <c r="Q10" i="3"/>
  <c r="Q9" i="3"/>
  <c r="C13" i="3" l="1"/>
  <c r="AI13" i="3"/>
  <c r="E13" i="3" s="1"/>
  <c r="C9" i="3"/>
  <c r="AI9" i="3"/>
  <c r="E9" i="3" s="1"/>
  <c r="C14" i="3"/>
  <c r="AI14" i="3"/>
  <c r="E14" i="3" s="1"/>
  <c r="C12" i="3"/>
  <c r="AI12" i="3"/>
  <c r="E12" i="3" s="1"/>
  <c r="C10" i="3"/>
  <c r="AI10" i="3"/>
  <c r="E10" i="3" s="1"/>
  <c r="C11" i="3"/>
  <c r="AI11" i="3"/>
  <c r="E11" i="3" s="1"/>
  <c r="AH10" i="3"/>
  <c r="I10" i="3" s="1"/>
  <c r="AH11" i="3"/>
  <c r="I11" i="3" s="1"/>
  <c r="AH13" i="3"/>
  <c r="I13" i="3" s="1"/>
  <c r="AH12" i="3"/>
  <c r="I12" i="3" s="1"/>
  <c r="X33" i="3"/>
  <c r="X34" i="3" s="1"/>
  <c r="D9" i="3"/>
  <c r="Y33" i="3"/>
  <c r="Y34" i="3" s="1"/>
  <c r="H9" i="3"/>
  <c r="AE33" i="3"/>
  <c r="AE34" i="3" s="1"/>
  <c r="AD33" i="3"/>
  <c r="AD34" i="3" s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4" i="3"/>
  <c r="Q32" i="3" l="1"/>
  <c r="Q31" i="3"/>
  <c r="Q30" i="3"/>
  <c r="Q29" i="3"/>
  <c r="Q28" i="3"/>
  <c r="Q27" i="3"/>
  <c r="Q26" i="3"/>
  <c r="Q25" i="3"/>
  <c r="Q24" i="3"/>
  <c r="Q23" i="3"/>
  <c r="Q22" i="3"/>
  <c r="Q21" i="3"/>
  <c r="AL33" i="3"/>
  <c r="AL34" i="3" s="1"/>
  <c r="H15" i="3"/>
  <c r="H33" i="3" s="1"/>
  <c r="H34" i="3" s="1"/>
  <c r="Q20" i="3"/>
  <c r="Q19" i="3"/>
  <c r="Q18" i="3"/>
  <c r="Q17" i="3"/>
  <c r="Q16" i="3"/>
  <c r="Q15" i="3" l="1"/>
  <c r="Q33" i="3" s="1"/>
  <c r="Q34" i="3" s="1"/>
  <c r="K33" i="3"/>
  <c r="K34" i="3" s="1"/>
  <c r="AH26" i="3" l="1"/>
  <c r="I26" i="3" s="1"/>
  <c r="G26" i="3"/>
  <c r="G30" i="3"/>
  <c r="AH30" i="3"/>
  <c r="I30" i="3" s="1"/>
  <c r="G28" i="3"/>
  <c r="AH28" i="3"/>
  <c r="I28" i="3" s="1"/>
  <c r="G32" i="3"/>
  <c r="AH32" i="3"/>
  <c r="I32" i="3" s="1"/>
  <c r="AH27" i="3"/>
  <c r="I27" i="3" s="1"/>
  <c r="G27" i="3"/>
  <c r="G29" i="3"/>
  <c r="AH29" i="3"/>
  <c r="I29" i="3" s="1"/>
  <c r="G31" i="3"/>
  <c r="AH31" i="3"/>
  <c r="I31" i="3" s="1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14" i="3"/>
  <c r="AH14" i="3"/>
  <c r="I14" i="3" s="1"/>
  <c r="G21" i="3"/>
  <c r="AH21" i="3"/>
  <c r="I21" i="3" s="1"/>
  <c r="AH20" i="3"/>
  <c r="I20" i="3" s="1"/>
  <c r="G20" i="3"/>
  <c r="G19" i="3"/>
  <c r="AH19" i="3"/>
  <c r="I19" i="3" s="1"/>
  <c r="AH18" i="3"/>
  <c r="I18" i="3" s="1"/>
  <c r="G18" i="3"/>
  <c r="G17" i="3"/>
  <c r="AH17" i="3"/>
  <c r="I17" i="3" s="1"/>
  <c r="G16" i="3"/>
  <c r="AH16" i="3"/>
  <c r="I16" i="3" s="1"/>
  <c r="AJ33" i="3"/>
  <c r="AJ34" i="3" s="1"/>
  <c r="G15" i="3"/>
  <c r="AH15" i="3"/>
  <c r="G33" i="3" l="1"/>
  <c r="G34" i="3" s="1"/>
  <c r="I15" i="3"/>
  <c r="I33" i="3" s="1"/>
  <c r="I34" i="3" s="1"/>
  <c r="AH33" i="3"/>
  <c r="AH34" i="3" s="1"/>
  <c r="B33" i="3" l="1"/>
  <c r="B34" i="3" s="1"/>
  <c r="D25" i="3"/>
  <c r="D29" i="3"/>
  <c r="D32" i="3" l="1"/>
  <c r="D26" i="3"/>
  <c r="D28" i="3"/>
  <c r="D31" i="3"/>
  <c r="D23" i="3"/>
  <c r="D30" i="3"/>
  <c r="D22" i="3"/>
  <c r="D24" i="3"/>
  <c r="D27" i="3"/>
  <c r="D21" i="3"/>
  <c r="D17" i="3"/>
  <c r="C32" i="3" l="1"/>
  <c r="C23" i="3"/>
  <c r="C28" i="3"/>
  <c r="C30" i="3"/>
  <c r="C22" i="3"/>
  <c r="AI23" i="3"/>
  <c r="E23" i="3" s="1"/>
  <c r="C20" i="3"/>
  <c r="D20" i="3"/>
  <c r="D19" i="3"/>
  <c r="C19" i="3"/>
  <c r="C18" i="3"/>
  <c r="D18" i="3"/>
  <c r="C16" i="3"/>
  <c r="D16" i="3"/>
  <c r="AI15" i="3"/>
  <c r="AM33" i="3"/>
  <c r="AM34" i="3" s="1"/>
  <c r="D15" i="3"/>
  <c r="AI22" i="3" l="1"/>
  <c r="E22" i="3" s="1"/>
  <c r="AI16" i="3"/>
  <c r="E16" i="3" s="1"/>
  <c r="AI32" i="3"/>
  <c r="E32" i="3" s="1"/>
  <c r="AI28" i="3"/>
  <c r="E28" i="3" s="1"/>
  <c r="AI30" i="3"/>
  <c r="E30" i="3" s="1"/>
  <c r="C31" i="3"/>
  <c r="AI31" i="3"/>
  <c r="E31" i="3" s="1"/>
  <c r="C25" i="3"/>
  <c r="AI25" i="3"/>
  <c r="E25" i="3" s="1"/>
  <c r="C26" i="3"/>
  <c r="AI26" i="3"/>
  <c r="E26" i="3" s="1"/>
  <c r="C29" i="3"/>
  <c r="AI29" i="3"/>
  <c r="E29" i="3" s="1"/>
  <c r="C27" i="3"/>
  <c r="AI27" i="3"/>
  <c r="E27" i="3" s="1"/>
  <c r="C24" i="3"/>
  <c r="AI24" i="3"/>
  <c r="E24" i="3" s="1"/>
  <c r="C21" i="3"/>
  <c r="AI21" i="3"/>
  <c r="E21" i="3" s="1"/>
  <c r="AI18" i="3"/>
  <c r="E18" i="3" s="1"/>
  <c r="AI20" i="3"/>
  <c r="E20" i="3" s="1"/>
  <c r="D33" i="3"/>
  <c r="D34" i="3" s="1"/>
  <c r="AI19" i="3"/>
  <c r="E19" i="3" s="1"/>
  <c r="C17" i="3"/>
  <c r="AI17" i="3"/>
  <c r="E17" i="3" s="1"/>
  <c r="E15" i="3"/>
  <c r="AK33" i="3"/>
  <c r="AK34" i="3" s="1"/>
  <c r="C15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<sst xmlns="http://schemas.openxmlformats.org/spreadsheetml/2006/main" count="139" uniqueCount="107">
  <si>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</si>
  <si>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</si>
  <si>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</si>
  <si>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</si>
  <si>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</si>
  <si>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</si>
  <si>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</si>
  <si>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</si>
  <si>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</si>
  <si>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</si>
  <si>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</si>
  <si>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</si>
  <si>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</si>
  <si>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</si>
  <si>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</si>
  <si>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</si>
  <si>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</si>
  <si>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</si>
  <si>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</si>
  <si>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</si>
  <si>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</si>
  <si>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</si>
  <si>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</si>
  <si>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</si>
  <si>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</si>
  <si>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</si>
  <si>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</si>
  <si>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</si>
  <si>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</si>
  <si>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</si>
  <si>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</si>
  <si>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</si>
  <si>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</si>
  <si>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</si>
  <si>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</si>
  <si>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</si>
  <si>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</si>
  <si>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</si>
  <si>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</si>
  <si>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</si>
  <si>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</si>
  <si>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</si>
  <si>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</si>
  <si>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</si>
  <si>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</si>
  <si>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</si>
  <si>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</si>
  <si>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</si>
  <si>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</si>
  <si>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</si>
  <si>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</si>
  <si>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</si>
  <si>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</si>
  <si>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</si>
  <si>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</si>
  <si>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</si>
  <si>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</si>
  <si>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</si>
  <si>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</si>
  <si>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</si>
  <si>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</si>
  <si>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</si>
  <si>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</si>
  <si>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</si>
  <si>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</si>
  <si>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</si>
  <si>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</si>
  <si>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</si>
  <si>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</si>
  <si>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</si>
  <si>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</si>
  <si>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</si>
  <si>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</si>
  <si>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</si>
  <si>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</si>
  <si>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</si>
  <si>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</si>
  <si>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</si>
  <si>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</si>
  <si>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</si>
  <si>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</si>
  <si>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</si>
  <si>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</si>
  <si>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</si>
  <si>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</si>
  <si>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</si>
  <si>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</si>
  <si>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</si>
  <si>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</si>
  <si>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</si>
  <si>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</si>
  <si>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</si>
  <si>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</si>
  <si>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</si>
  <si>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</si>
  <si>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</si>
  <si>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</si>
  <si>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</si>
  <si>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</si>
  <si>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</si>
  <si>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</si>
  <si>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</si>
  <si>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</si>
  <si>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</si>
  <si>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TE TAGBA</t>
  </si>
  <si>
    <t>DOSSA ET FOFANA</t>
  </si>
  <si>
    <t>FOFANAN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</si>
</sst>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3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'04 AOU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'!$B$9:$B$32</c:f>
              <c:numCache>
                <c:formatCode>General</c:formatCode>
                <c:ptCount val="24"/>
                <c:pt idx="0">
                  <c:v>170.12</c:v>
                </c:pt>
                <c:pt idx="1">
                  <c:v>161.68</c:v>
                </c:pt>
                <c:pt idx="2">
                  <c:v>156.65</c:v>
                </c:pt>
                <c:pt idx="3">
                  <c:v>153.29</c:v>
                </c:pt>
                <c:pt idx="4">
                  <c:v>158.61000000000001</c:v>
                </c:pt>
                <c:pt idx="5">
                  <c:v>155.72999999999999</c:v>
                </c:pt>
                <c:pt idx="6">
                  <c:v>172.63</c:v>
                </c:pt>
                <c:pt idx="7">
                  <c:v>201.61</c:v>
                </c:pt>
                <c:pt idx="8">
                  <c:v>204.05</c:v>
                </c:pt>
                <c:pt idx="9">
                  <c:v>209.48000000000002</c:v>
                </c:pt>
                <c:pt idx="10">
                  <c:v>204.06</c:v>
                </c:pt>
                <c:pt idx="11">
                  <c:v>199.95</c:v>
                </c:pt>
                <c:pt idx="12">
                  <c:v>190.03</c:v>
                </c:pt>
                <c:pt idx="13">
                  <c:v>189.86</c:v>
                </c:pt>
                <c:pt idx="14">
                  <c:v>202.37</c:v>
                </c:pt>
                <c:pt idx="15">
                  <c:v>202.75</c:v>
                </c:pt>
                <c:pt idx="16">
                  <c:v>195.12</c:v>
                </c:pt>
                <c:pt idx="17">
                  <c:v>203.76999999999998</c:v>
                </c:pt>
                <c:pt idx="18">
                  <c:v>217.5</c:v>
                </c:pt>
                <c:pt idx="19">
                  <c:v>169.67000000000002</c:v>
                </c:pt>
                <c:pt idx="20">
                  <c:v>159.1</c:v>
                </c:pt>
                <c:pt idx="21">
                  <c:v>164.41</c:v>
                </c:pt>
                <c:pt idx="22">
                  <c:v>153.94999999999999</c:v>
                </c:pt>
                <c:pt idx="23">
                  <c:v>178.76999999999998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'04 AOU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'!$C$9:$C$32</c:f>
              <c:numCache>
                <c:formatCode>General</c:formatCode>
                <c:ptCount val="24"/>
                <c:pt idx="0">
                  <c:v>59.983071346442046</c:v>
                </c:pt>
                <c:pt idx="1">
                  <c:v>57.666825721695062</c:v>
                </c:pt>
                <c:pt idx="2">
                  <c:v>52.878561400562447</c:v>
                </c:pt>
                <c:pt idx="3">
                  <c:v>52.265795970792141</c:v>
                </c:pt>
                <c:pt idx="4">
                  <c:v>54.02815912740239</c:v>
                </c:pt>
                <c:pt idx="5">
                  <c:v>55.078977398422097</c:v>
                </c:pt>
                <c:pt idx="6">
                  <c:v>73.784894143207069</c:v>
                </c:pt>
                <c:pt idx="7">
                  <c:v>88.660686146198444</c:v>
                </c:pt>
                <c:pt idx="8">
                  <c:v>93.660920479484119</c:v>
                </c:pt>
                <c:pt idx="9">
                  <c:v>94.554525862124606</c:v>
                </c:pt>
                <c:pt idx="10">
                  <c:v>92.253211076228311</c:v>
                </c:pt>
                <c:pt idx="11">
                  <c:v>89.222019772639129</c:v>
                </c:pt>
                <c:pt idx="12">
                  <c:v>84.026038816103892</c:v>
                </c:pt>
                <c:pt idx="13">
                  <c:v>94.881248612528239</c:v>
                </c:pt>
                <c:pt idx="14">
                  <c:v>99.970970564716538</c:v>
                </c:pt>
                <c:pt idx="15">
                  <c:v>98.084438322787761</c:v>
                </c:pt>
                <c:pt idx="16">
                  <c:v>92.13142467308073</c:v>
                </c:pt>
                <c:pt idx="17">
                  <c:v>90.14257674463866</c:v>
                </c:pt>
                <c:pt idx="18">
                  <c:v>102.20871642652619</c:v>
                </c:pt>
                <c:pt idx="19">
                  <c:v>78.026027679296419</c:v>
                </c:pt>
                <c:pt idx="20">
                  <c:v>73.72331721394022</c:v>
                </c:pt>
                <c:pt idx="21">
                  <c:v>69.610479290446278</c:v>
                </c:pt>
                <c:pt idx="22">
                  <c:v>65.909179714100617</c:v>
                </c:pt>
                <c:pt idx="23">
                  <c:v>77.071694747272545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'04 AOU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'!$D$9:$D$32</c:f>
              <c:numCache>
                <c:formatCode>0.00</c:formatCode>
                <c:ptCount val="24"/>
                <c:pt idx="0">
                  <c:v>103.70629291237907</c:v>
                </c:pt>
                <c:pt idx="1">
                  <c:v>97.779095281037883</c:v>
                </c:pt>
                <c:pt idx="2">
                  <c:v>97.682957051225131</c:v>
                </c:pt>
                <c:pt idx="3">
                  <c:v>95.02168091534287</c:v>
                </c:pt>
                <c:pt idx="4">
                  <c:v>98.432880399050163</c:v>
                </c:pt>
                <c:pt idx="5">
                  <c:v>94.580180735784126</c:v>
                </c:pt>
                <c:pt idx="6">
                  <c:v>92.290992058843088</c:v>
                </c:pt>
                <c:pt idx="7">
                  <c:v>105.55437152642658</c:v>
                </c:pt>
                <c:pt idx="8">
                  <c:v>102.94009783992907</c:v>
                </c:pt>
                <c:pt idx="9">
                  <c:v>107.30905440185967</c:v>
                </c:pt>
                <c:pt idx="10">
                  <c:v>104.35696725316296</c:v>
                </c:pt>
                <c:pt idx="11">
                  <c:v>103.40275705113066</c:v>
                </c:pt>
                <c:pt idx="12">
                  <c:v>98.947534574500082</c:v>
                </c:pt>
                <c:pt idx="13">
                  <c:v>87.939684547137048</c:v>
                </c:pt>
                <c:pt idx="14">
                  <c:v>95.030126792785197</c:v>
                </c:pt>
                <c:pt idx="15">
                  <c:v>97.265579410567341</c:v>
                </c:pt>
                <c:pt idx="16">
                  <c:v>95.805030373841305</c:v>
                </c:pt>
                <c:pt idx="17">
                  <c:v>106.61019612283162</c:v>
                </c:pt>
                <c:pt idx="18">
                  <c:v>107.60934457483432</c:v>
                </c:pt>
                <c:pt idx="19">
                  <c:v>84.31258922013663</c:v>
                </c:pt>
                <c:pt idx="20">
                  <c:v>78.33649596065942</c:v>
                </c:pt>
                <c:pt idx="21">
                  <c:v>87.630535569808757</c:v>
                </c:pt>
                <c:pt idx="22">
                  <c:v>81.176751050829409</c:v>
                </c:pt>
                <c:pt idx="23">
                  <c:v>95.045632952852628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'04 AOU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'!$E$9:$E$32</c:f>
              <c:numCache>
                <c:formatCode>0.00</c:formatCode>
                <c:ptCount val="24"/>
                <c:pt idx="0">
                  <c:v>6.4306357411788957</c:v>
                </c:pt>
                <c:pt idx="1">
                  <c:v>6.2340789972670683</c:v>
                </c:pt>
                <c:pt idx="2">
                  <c:v>6.0884815482124344</c:v>
                </c:pt>
                <c:pt idx="3">
                  <c:v>6.0025231138649877</c:v>
                </c:pt>
                <c:pt idx="4">
                  <c:v>6.1489604735474535</c:v>
                </c:pt>
                <c:pt idx="5">
                  <c:v>6.0708418657937449</c:v>
                </c:pt>
                <c:pt idx="6">
                  <c:v>6.5541137979498449</c:v>
                </c:pt>
                <c:pt idx="7">
                  <c:v>7.3949423273749693</c:v>
                </c:pt>
                <c:pt idx="8">
                  <c:v>7.4489816805868321</c:v>
                </c:pt>
                <c:pt idx="9">
                  <c:v>7.6164197360157351</c:v>
                </c:pt>
                <c:pt idx="10">
                  <c:v>7.4498216706087197</c:v>
                </c:pt>
                <c:pt idx="11">
                  <c:v>7.3252231762302307</c:v>
                </c:pt>
                <c:pt idx="12">
                  <c:v>7.0564266093960333</c:v>
                </c:pt>
                <c:pt idx="13">
                  <c:v>7.0390668403347325</c:v>
                </c:pt>
                <c:pt idx="14">
                  <c:v>7.368902642498262</c:v>
                </c:pt>
                <c:pt idx="15">
                  <c:v>7.3999822666449182</c:v>
                </c:pt>
                <c:pt idx="16">
                  <c:v>7.1835449530779618</c:v>
                </c:pt>
                <c:pt idx="17">
                  <c:v>7.017227132529718</c:v>
                </c:pt>
                <c:pt idx="18">
                  <c:v>7.6819389986394873</c:v>
                </c:pt>
                <c:pt idx="19">
                  <c:v>7.3313831005669732</c:v>
                </c:pt>
                <c:pt idx="20">
                  <c:v>7.0401868254003608</c:v>
                </c:pt>
                <c:pt idx="21">
                  <c:v>7.1689851397449393</c:v>
                </c:pt>
                <c:pt idx="22">
                  <c:v>6.864069235069997</c:v>
                </c:pt>
                <c:pt idx="23">
                  <c:v>6.6526722998748147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'04 AOU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'04 AOU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'!$AE$9:$AE$32</c:f>
              <c:numCache>
                <c:formatCode>0.00</c:formatCode>
                <c:ptCount val="24"/>
                <c:pt idx="0">
                  <c:v>27.69</c:v>
                </c:pt>
                <c:pt idx="1">
                  <c:v>27.78</c:v>
                </c:pt>
                <c:pt idx="2">
                  <c:v>27.72</c:v>
                </c:pt>
                <c:pt idx="3">
                  <c:v>27.72</c:v>
                </c:pt>
                <c:pt idx="4">
                  <c:v>27.62</c:v>
                </c:pt>
                <c:pt idx="5">
                  <c:v>27.53</c:v>
                </c:pt>
                <c:pt idx="6">
                  <c:v>27.09</c:v>
                </c:pt>
                <c:pt idx="7">
                  <c:v>27.25</c:v>
                </c:pt>
                <c:pt idx="8">
                  <c:v>27.02</c:v>
                </c:pt>
                <c:pt idx="9">
                  <c:v>27.42</c:v>
                </c:pt>
                <c:pt idx="10">
                  <c:v>27.33</c:v>
                </c:pt>
                <c:pt idx="11">
                  <c:v>26.96</c:v>
                </c:pt>
                <c:pt idx="12">
                  <c:v>27.51</c:v>
                </c:pt>
                <c:pt idx="13">
                  <c:v>27</c:v>
                </c:pt>
                <c:pt idx="14">
                  <c:v>27.14</c:v>
                </c:pt>
                <c:pt idx="15">
                  <c:v>26.88</c:v>
                </c:pt>
                <c:pt idx="16">
                  <c:v>27.08</c:v>
                </c:pt>
                <c:pt idx="17">
                  <c:v>27.61</c:v>
                </c:pt>
                <c:pt idx="18">
                  <c:v>27.13</c:v>
                </c:pt>
                <c:pt idx="19">
                  <c:v>45.84</c:v>
                </c:pt>
                <c:pt idx="20">
                  <c:v>46.39</c:v>
                </c:pt>
                <c:pt idx="21">
                  <c:v>46.57</c:v>
                </c:pt>
                <c:pt idx="22">
                  <c:v>46.13</c:v>
                </c:pt>
                <c:pt idx="2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'04 AOU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'!$AK$9:$AK$32</c:f>
              <c:numCache>
                <c:formatCode>0.00</c:formatCode>
                <c:ptCount val="24"/>
                <c:pt idx="0">
                  <c:v>87.673071346442043</c:v>
                </c:pt>
                <c:pt idx="1">
                  <c:v>85.446825721695063</c:v>
                </c:pt>
                <c:pt idx="2">
                  <c:v>80.598561400562446</c:v>
                </c:pt>
                <c:pt idx="3">
                  <c:v>79.98579597079214</c:v>
                </c:pt>
                <c:pt idx="4">
                  <c:v>81.648159127402394</c:v>
                </c:pt>
                <c:pt idx="5">
                  <c:v>82.608977398422098</c:v>
                </c:pt>
                <c:pt idx="6">
                  <c:v>100.87489414320707</c:v>
                </c:pt>
                <c:pt idx="7">
                  <c:v>115.91068614619844</c:v>
                </c:pt>
                <c:pt idx="8">
                  <c:v>120.68092047948412</c:v>
                </c:pt>
                <c:pt idx="9">
                  <c:v>121.97452586212461</c:v>
                </c:pt>
                <c:pt idx="10">
                  <c:v>119.58321107622831</c:v>
                </c:pt>
                <c:pt idx="11">
                  <c:v>116.18201977263912</c:v>
                </c:pt>
                <c:pt idx="12">
                  <c:v>111.5360388161039</c:v>
                </c:pt>
                <c:pt idx="13">
                  <c:v>121.88124861252824</c:v>
                </c:pt>
                <c:pt idx="14">
                  <c:v>127.11097056471654</c:v>
                </c:pt>
                <c:pt idx="15">
                  <c:v>124.96443832278776</c:v>
                </c:pt>
                <c:pt idx="16">
                  <c:v>119.21142467308073</c:v>
                </c:pt>
                <c:pt idx="17">
                  <c:v>117.75257674463866</c:v>
                </c:pt>
                <c:pt idx="18">
                  <c:v>129.33871642652619</c:v>
                </c:pt>
                <c:pt idx="19">
                  <c:v>123.86602767929642</c:v>
                </c:pt>
                <c:pt idx="20">
                  <c:v>120.11331721394022</c:v>
                </c:pt>
                <c:pt idx="21">
                  <c:v>116.18047929044629</c:v>
                </c:pt>
                <c:pt idx="22">
                  <c:v>112.03917971410061</c:v>
                </c:pt>
                <c:pt idx="23">
                  <c:v>104.07169474727255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'04 AOU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'!$AM$9:$AM$32</c:f>
              <c:numCache>
                <c:formatCode>0.00</c:formatCode>
                <c:ptCount val="24"/>
                <c:pt idx="0">
                  <c:v>130.26629291237907</c:v>
                </c:pt>
                <c:pt idx="1">
                  <c:v>125.66909528103788</c:v>
                </c:pt>
                <c:pt idx="2">
                  <c:v>125.46295705122513</c:v>
                </c:pt>
                <c:pt idx="3">
                  <c:v>123.09168091534288</c:v>
                </c:pt>
                <c:pt idx="4">
                  <c:v>126.51288039905016</c:v>
                </c:pt>
                <c:pt idx="5">
                  <c:v>122.84018073578413</c:v>
                </c:pt>
                <c:pt idx="6">
                  <c:v>121.35099205884309</c:v>
                </c:pt>
                <c:pt idx="7">
                  <c:v>135.50437152642658</c:v>
                </c:pt>
                <c:pt idx="8">
                  <c:v>132.61009783992907</c:v>
                </c:pt>
                <c:pt idx="9">
                  <c:v>137.12905440185966</c:v>
                </c:pt>
                <c:pt idx="10">
                  <c:v>133.73696725316296</c:v>
                </c:pt>
                <c:pt idx="11">
                  <c:v>132.81275705113066</c:v>
                </c:pt>
                <c:pt idx="12">
                  <c:v>128.12753457450009</c:v>
                </c:pt>
                <c:pt idx="13">
                  <c:v>117.17968454713704</c:v>
                </c:pt>
                <c:pt idx="14">
                  <c:v>123.4001267927852</c:v>
                </c:pt>
                <c:pt idx="15">
                  <c:v>126.62557941056734</c:v>
                </c:pt>
                <c:pt idx="16">
                  <c:v>124.86503037384131</c:v>
                </c:pt>
                <c:pt idx="17">
                  <c:v>120.55019612283162</c:v>
                </c:pt>
                <c:pt idx="18">
                  <c:v>132.03934457483433</c:v>
                </c:pt>
                <c:pt idx="19">
                  <c:v>125.34258922013663</c:v>
                </c:pt>
                <c:pt idx="20">
                  <c:v>118.98649596065941</c:v>
                </c:pt>
                <c:pt idx="21">
                  <c:v>127.39053556980875</c:v>
                </c:pt>
                <c:pt idx="22">
                  <c:v>120.94675105082941</c:v>
                </c:pt>
                <c:pt idx="23">
                  <c:v>121.57563295285263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'04 AOU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'!$F$9:$F$32</c:f>
              <c:numCache>
                <c:formatCode>General</c:formatCode>
                <c:ptCount val="24"/>
                <c:pt idx="0">
                  <c:v>143.9</c:v>
                </c:pt>
                <c:pt idx="1">
                  <c:v>134.75</c:v>
                </c:pt>
                <c:pt idx="2">
                  <c:v>134.97</c:v>
                </c:pt>
                <c:pt idx="3">
                  <c:v>133.49</c:v>
                </c:pt>
                <c:pt idx="4">
                  <c:v>130.5</c:v>
                </c:pt>
                <c:pt idx="5">
                  <c:v>122.78</c:v>
                </c:pt>
                <c:pt idx="6">
                  <c:v>120.6</c:v>
                </c:pt>
                <c:pt idx="7">
                  <c:v>124.1</c:v>
                </c:pt>
                <c:pt idx="8">
                  <c:v>123.99</c:v>
                </c:pt>
                <c:pt idx="9">
                  <c:v>120.21</c:v>
                </c:pt>
                <c:pt idx="10">
                  <c:v>101.44</c:v>
                </c:pt>
                <c:pt idx="11">
                  <c:v>109.98</c:v>
                </c:pt>
                <c:pt idx="12">
                  <c:v>93.37</c:v>
                </c:pt>
                <c:pt idx="13">
                  <c:v>111.31</c:v>
                </c:pt>
                <c:pt idx="14">
                  <c:v>135.13</c:v>
                </c:pt>
                <c:pt idx="15">
                  <c:v>134.41999999999999</c:v>
                </c:pt>
                <c:pt idx="16">
                  <c:v>143.41</c:v>
                </c:pt>
                <c:pt idx="17">
                  <c:v>152.22</c:v>
                </c:pt>
                <c:pt idx="18">
                  <c:v>185.82</c:v>
                </c:pt>
                <c:pt idx="19">
                  <c:v>192.28</c:v>
                </c:pt>
                <c:pt idx="20">
                  <c:v>181.73</c:v>
                </c:pt>
                <c:pt idx="21">
                  <c:v>172.09</c:v>
                </c:pt>
                <c:pt idx="22">
                  <c:v>163.28</c:v>
                </c:pt>
                <c:pt idx="23">
                  <c:v>153.56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'04 AOU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'!$G$9:$G$32</c:f>
              <c:numCache>
                <c:formatCode>0.00</c:formatCode>
                <c:ptCount val="24"/>
                <c:pt idx="0">
                  <c:v>78.409439272444118</c:v>
                </c:pt>
                <c:pt idx="1">
                  <c:v>72.516600068846898</c:v>
                </c:pt>
                <c:pt idx="2">
                  <c:v>74.387835194259239</c:v>
                </c:pt>
                <c:pt idx="3">
                  <c:v>71.76669612909518</c:v>
                </c:pt>
                <c:pt idx="4">
                  <c:v>74.199524237408923</c:v>
                </c:pt>
                <c:pt idx="5">
                  <c:v>68.153129760201665</c:v>
                </c:pt>
                <c:pt idx="6">
                  <c:v>69.035110790099338</c:v>
                </c:pt>
                <c:pt idx="7">
                  <c:v>70.116427781722251</c:v>
                </c:pt>
                <c:pt idx="8">
                  <c:v>71.209917665133418</c:v>
                </c:pt>
                <c:pt idx="9">
                  <c:v>68.164068104586519</c:v>
                </c:pt>
                <c:pt idx="10">
                  <c:v>68.105614213852149</c:v>
                </c:pt>
                <c:pt idx="11">
                  <c:v>71.095154280497709</c:v>
                </c:pt>
                <c:pt idx="12">
                  <c:v>61.463878495951136</c:v>
                </c:pt>
                <c:pt idx="13">
                  <c:v>66.570349026157189</c:v>
                </c:pt>
                <c:pt idx="14">
                  <c:v>92.372467180574716</c:v>
                </c:pt>
                <c:pt idx="15">
                  <c:v>78.410498761302904</c:v>
                </c:pt>
                <c:pt idx="16">
                  <c:v>86.214731043202065</c:v>
                </c:pt>
                <c:pt idx="17">
                  <c:v>89.830256375276335</c:v>
                </c:pt>
                <c:pt idx="18">
                  <c:v>108.6080786147473</c:v>
                </c:pt>
                <c:pt idx="19">
                  <c:v>109.75195455704839</c:v>
                </c:pt>
                <c:pt idx="20">
                  <c:v>100.47651529576322</c:v>
                </c:pt>
                <c:pt idx="21">
                  <c:v>95.899226525042707</c:v>
                </c:pt>
                <c:pt idx="22">
                  <c:v>91.512646572278427</c:v>
                </c:pt>
                <c:pt idx="23">
                  <c:v>88.190341273220341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'04 AOU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'!$H$9:$H$32</c:f>
              <c:numCache>
                <c:formatCode>0.00</c:formatCode>
                <c:ptCount val="24"/>
                <c:pt idx="0">
                  <c:v>82.746860218612838</c:v>
                </c:pt>
                <c:pt idx="1">
                  <c:v>79.837341779951743</c:v>
                </c:pt>
                <c:pt idx="2">
                  <c:v>78.177748118512099</c:v>
                </c:pt>
                <c:pt idx="3">
                  <c:v>79.375117256150276</c:v>
                </c:pt>
                <c:pt idx="4">
                  <c:v>73.815766677349927</c:v>
                </c:pt>
                <c:pt idx="5">
                  <c:v>73.506575774351688</c:v>
                </c:pt>
                <c:pt idx="6">
                  <c:v>68.540401598699134</c:v>
                </c:pt>
                <c:pt idx="7">
                  <c:v>68.002160656389592</c:v>
                </c:pt>
                <c:pt idx="8">
                  <c:v>69.292658357455593</c:v>
                </c:pt>
                <c:pt idx="9">
                  <c:v>60.02375033819721</c:v>
                </c:pt>
                <c:pt idx="10">
                  <c:v>49.868526547815961</c:v>
                </c:pt>
                <c:pt idx="11">
                  <c:v>55.097695058266964</c:v>
                </c:pt>
                <c:pt idx="12">
                  <c:v>45.999992225044039</c:v>
                </c:pt>
                <c:pt idx="13">
                  <c:v>63.452941450764726</c:v>
                </c:pt>
                <c:pt idx="14">
                  <c:v>54.992458377976192</c:v>
                </c:pt>
                <c:pt idx="15">
                  <c:v>68.924113629743772</c:v>
                </c:pt>
                <c:pt idx="16">
                  <c:v>75.453144436978107</c:v>
                </c:pt>
                <c:pt idx="17">
                  <c:v>79.72435253305774</c:v>
                </c:pt>
                <c:pt idx="18">
                  <c:v>95.90577239062155</c:v>
                </c:pt>
                <c:pt idx="19">
                  <c:v>96.041361336204631</c:v>
                </c:pt>
                <c:pt idx="20">
                  <c:v>95.119559865318394</c:v>
                </c:pt>
                <c:pt idx="21">
                  <c:v>92.472197108682309</c:v>
                </c:pt>
                <c:pt idx="22">
                  <c:v>88.383516848913317</c:v>
                </c:pt>
                <c:pt idx="23">
                  <c:v>82.355133144575447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'04 AOU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'!$I$9:$I$32</c:f>
              <c:numCache>
                <c:formatCode>0.00</c:formatCode>
                <c:ptCount val="24"/>
                <c:pt idx="0">
                  <c:v>-17.256299491056943</c:v>
                </c:pt>
                <c:pt idx="1">
                  <c:v>-17.60394184879862</c:v>
                </c:pt>
                <c:pt idx="2">
                  <c:v>-17.595583312771332</c:v>
                </c:pt>
                <c:pt idx="3">
                  <c:v>-17.65181338524544</c:v>
                </c:pt>
                <c:pt idx="4">
                  <c:v>-17.515290914758836</c:v>
                </c:pt>
                <c:pt idx="5">
                  <c:v>-18.879705534553342</c:v>
                </c:pt>
                <c:pt idx="6">
                  <c:v>-16.975512388798471</c:v>
                </c:pt>
                <c:pt idx="7">
                  <c:v>-14.018588438111809</c:v>
                </c:pt>
                <c:pt idx="8">
                  <c:v>-16.512576022589009</c:v>
                </c:pt>
                <c:pt idx="9">
                  <c:v>-7.9778184427837244</c:v>
                </c:pt>
                <c:pt idx="10">
                  <c:v>-16.534140761668112</c:v>
                </c:pt>
                <c:pt idx="11">
                  <c:v>-16.212849338764652</c:v>
                </c:pt>
                <c:pt idx="12">
                  <c:v>-14.093870720995149</c:v>
                </c:pt>
                <c:pt idx="13">
                  <c:v>-18.713290476921902</c:v>
                </c:pt>
                <c:pt idx="14">
                  <c:v>-12.234925558550898</c:v>
                </c:pt>
                <c:pt idx="15">
                  <c:v>-12.914612391046674</c:v>
                </c:pt>
                <c:pt idx="16">
                  <c:v>-18.257875480180189</c:v>
                </c:pt>
                <c:pt idx="17">
                  <c:v>-17.334608908334072</c:v>
                </c:pt>
                <c:pt idx="18">
                  <c:v>-18.693851005368845</c:v>
                </c:pt>
                <c:pt idx="19">
                  <c:v>-13.51331589325299</c:v>
                </c:pt>
                <c:pt idx="20">
                  <c:v>-13.866075161081621</c:v>
                </c:pt>
                <c:pt idx="21">
                  <c:v>-16.281423633724984</c:v>
                </c:pt>
                <c:pt idx="22">
                  <c:v>-16.616163421191715</c:v>
                </c:pt>
                <c:pt idx="23">
                  <c:v>-16.985474417795785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'04 AOU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2.5</c:v>
                </c:pt>
                <c:pt idx="7">
                  <c:v>3.2</c:v>
                </c:pt>
                <c:pt idx="8">
                  <c:v>6.6</c:v>
                </c:pt>
                <c:pt idx="9">
                  <c:v>9.6999999999999993</c:v>
                </c:pt>
                <c:pt idx="10">
                  <c:v>7.6</c:v>
                </c:pt>
                <c:pt idx="11">
                  <c:v>5.8</c:v>
                </c:pt>
                <c:pt idx="12">
                  <c:v>10.8</c:v>
                </c:pt>
                <c:pt idx="13">
                  <c:v>7.5</c:v>
                </c:pt>
                <c:pt idx="14">
                  <c:v>3.7</c:v>
                </c:pt>
                <c:pt idx="15">
                  <c:v>3.4</c:v>
                </c:pt>
                <c:pt idx="16">
                  <c:v>1.4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'04 AOU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'04 AOU 23 '!$P$9:$P$32</c:f>
              <c:numCache>
                <c:formatCode>0.00</c:formatCode>
                <c:ptCount val="24"/>
                <c:pt idx="0">
                  <c:v>24.04</c:v>
                </c:pt>
                <c:pt idx="1">
                  <c:v>24.04</c:v>
                </c:pt>
                <c:pt idx="2">
                  <c:v>24.04</c:v>
                </c:pt>
                <c:pt idx="3">
                  <c:v>24.04</c:v>
                </c:pt>
                <c:pt idx="4">
                  <c:v>23.78</c:v>
                </c:pt>
                <c:pt idx="5">
                  <c:v>24.91</c:v>
                </c:pt>
                <c:pt idx="6">
                  <c:v>23.04</c:v>
                </c:pt>
                <c:pt idx="7">
                  <c:v>20.27</c:v>
                </c:pt>
                <c:pt idx="8">
                  <c:v>23.15</c:v>
                </c:pt>
                <c:pt idx="9">
                  <c:v>14.51</c:v>
                </c:pt>
                <c:pt idx="10">
                  <c:v>23.08</c:v>
                </c:pt>
                <c:pt idx="11">
                  <c:v>23.06</c:v>
                </c:pt>
                <c:pt idx="12">
                  <c:v>20.149999999999999</c:v>
                </c:pt>
                <c:pt idx="13">
                  <c:v>25.44</c:v>
                </c:pt>
                <c:pt idx="14">
                  <c:v>19.47</c:v>
                </c:pt>
                <c:pt idx="15">
                  <c:v>19.53</c:v>
                </c:pt>
                <c:pt idx="16">
                  <c:v>25.42</c:v>
                </c:pt>
                <c:pt idx="17">
                  <c:v>24.45</c:v>
                </c:pt>
                <c:pt idx="18">
                  <c:v>27.19</c:v>
                </c:pt>
                <c:pt idx="19">
                  <c:v>22.06</c:v>
                </c:pt>
                <c:pt idx="20">
                  <c:v>22.01</c:v>
                </c:pt>
                <c:pt idx="21">
                  <c:v>24.14</c:v>
                </c:pt>
                <c:pt idx="22">
                  <c:v>24.14</c:v>
                </c:pt>
                <c:pt idx="23">
                  <c:v>24.14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'04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'04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'04 AOU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'04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'04 AOU 23 '!$AJ$9:$AJ$32</c:f>
              <c:numCache>
                <c:formatCode>0.00</c:formatCode>
                <c:ptCount val="24"/>
                <c:pt idx="0">
                  <c:v>78.409439272444118</c:v>
                </c:pt>
                <c:pt idx="1">
                  <c:v>72.516600068846898</c:v>
                </c:pt>
                <c:pt idx="2">
                  <c:v>74.387835194259239</c:v>
                </c:pt>
                <c:pt idx="3">
                  <c:v>71.76669612909518</c:v>
                </c:pt>
                <c:pt idx="4">
                  <c:v>74.199524237408923</c:v>
                </c:pt>
                <c:pt idx="5">
                  <c:v>68.253129760201659</c:v>
                </c:pt>
                <c:pt idx="6">
                  <c:v>71.535110790099338</c:v>
                </c:pt>
                <c:pt idx="7">
                  <c:v>73.316427781722254</c:v>
                </c:pt>
                <c:pt idx="8">
                  <c:v>77.809917665133412</c:v>
                </c:pt>
                <c:pt idx="9">
                  <c:v>77.864068104586522</c:v>
                </c:pt>
                <c:pt idx="10">
                  <c:v>75.705614213852144</c:v>
                </c:pt>
                <c:pt idx="11">
                  <c:v>76.895154280497707</c:v>
                </c:pt>
                <c:pt idx="12">
                  <c:v>72.263878495951133</c:v>
                </c:pt>
                <c:pt idx="13">
                  <c:v>74.070349026157189</c:v>
                </c:pt>
                <c:pt idx="14">
                  <c:v>96.072467180574719</c:v>
                </c:pt>
                <c:pt idx="15">
                  <c:v>81.81049876130291</c:v>
                </c:pt>
                <c:pt idx="16">
                  <c:v>87.61473104320207</c:v>
                </c:pt>
                <c:pt idx="17">
                  <c:v>89.830256375276335</c:v>
                </c:pt>
                <c:pt idx="18">
                  <c:v>108.6080786147473</c:v>
                </c:pt>
                <c:pt idx="19">
                  <c:v>109.75195455704839</c:v>
                </c:pt>
                <c:pt idx="20">
                  <c:v>100.47651529576322</c:v>
                </c:pt>
                <c:pt idx="21">
                  <c:v>95.899226525042707</c:v>
                </c:pt>
                <c:pt idx="22">
                  <c:v>91.512646572278427</c:v>
                </c:pt>
                <c:pt idx="23">
                  <c:v>88.190341273220341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'04 AOU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'04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'04 AOU 23 '!$AL$9:$AL$32</c:f>
              <c:numCache>
                <c:formatCode>0.00</c:formatCode>
                <c:ptCount val="24"/>
                <c:pt idx="0">
                  <c:v>82.746860218612838</c:v>
                </c:pt>
                <c:pt idx="1">
                  <c:v>79.837341779951743</c:v>
                </c:pt>
                <c:pt idx="2">
                  <c:v>78.177748118512099</c:v>
                </c:pt>
                <c:pt idx="3">
                  <c:v>79.375117256150276</c:v>
                </c:pt>
                <c:pt idx="4">
                  <c:v>73.815766677349927</c:v>
                </c:pt>
                <c:pt idx="5">
                  <c:v>73.826575774351682</c:v>
                </c:pt>
                <c:pt idx="6">
                  <c:v>71.410401598699139</c:v>
                </c:pt>
                <c:pt idx="7">
                  <c:v>74.362160656389591</c:v>
                </c:pt>
                <c:pt idx="8">
                  <c:v>79.642658357455588</c:v>
                </c:pt>
                <c:pt idx="9">
                  <c:v>76.923750338197209</c:v>
                </c:pt>
                <c:pt idx="10">
                  <c:v>79.428526547815963</c:v>
                </c:pt>
                <c:pt idx="11">
                  <c:v>85.86769505826696</c:v>
                </c:pt>
                <c:pt idx="12">
                  <c:v>70.469992225044038</c:v>
                </c:pt>
                <c:pt idx="13">
                  <c:v>85.642941450764724</c:v>
                </c:pt>
                <c:pt idx="14">
                  <c:v>76.512458377976188</c:v>
                </c:pt>
                <c:pt idx="15">
                  <c:v>75.084113629743769</c:v>
                </c:pt>
                <c:pt idx="16">
                  <c:v>83.123144436978109</c:v>
                </c:pt>
                <c:pt idx="17">
                  <c:v>79.72435253305774</c:v>
                </c:pt>
                <c:pt idx="18">
                  <c:v>95.90577239062155</c:v>
                </c:pt>
                <c:pt idx="19">
                  <c:v>96.041361336204631</c:v>
                </c:pt>
                <c:pt idx="20">
                  <c:v>95.119559865318394</c:v>
                </c:pt>
                <c:pt idx="21">
                  <c:v>92.472197108682309</c:v>
                </c:pt>
                <c:pt idx="22">
                  <c:v>88.383516848913317</c:v>
                </c:pt>
                <c:pt idx="23">
                  <c:v>82.355133144575447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E44" sqref="E44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8" t="s">
        <v>101</v>
      </c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</row>
    <row r="2" spans="1:54" ht="20.25" x14ac:dyDescent="0.25">
      <c r="A2" s="179">
        <v>45142</v>
      </c>
      <c r="B2" s="179"/>
      <c r="C2" s="179"/>
      <c r="D2" s="179"/>
      <c r="E2" s="179"/>
      <c r="F2" s="179"/>
      <c r="G2" s="179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0" t="s">
        <v>0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206" t="s">
        <v>89</v>
      </c>
      <c r="AG4" s="207"/>
      <c r="AH4" s="207"/>
      <c r="AI4" s="207"/>
      <c r="AJ4" s="185" t="s">
        <v>102</v>
      </c>
      <c r="AK4" s="186"/>
      <c r="AL4" s="185" t="s">
        <v>103</v>
      </c>
      <c r="AM4" s="186"/>
      <c r="AN4" s="173" t="s">
        <v>69</v>
      </c>
      <c r="AO4" s="174"/>
      <c r="AP4" s="174"/>
      <c r="AQ4" s="174"/>
      <c r="AR4" s="174"/>
      <c r="AS4" s="175"/>
    </row>
    <row r="5" spans="1:54" ht="15.75" customHeight="1" thickBot="1" x14ac:dyDescent="0.3">
      <c r="B5" s="182"/>
      <c r="C5" s="183"/>
      <c r="D5" s="183"/>
      <c r="E5" s="183"/>
      <c r="F5" s="183"/>
      <c r="G5" s="183"/>
      <c r="H5" s="183"/>
      <c r="I5" s="183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208"/>
      <c r="AG5" s="209"/>
      <c r="AH5" s="209"/>
      <c r="AI5" s="209"/>
      <c r="AJ5" s="187"/>
      <c r="AK5" s="188"/>
      <c r="AL5" s="187"/>
      <c r="AM5" s="188"/>
      <c r="AN5" s="176"/>
      <c r="AO5" s="155"/>
      <c r="AP5" s="155"/>
      <c r="AQ5" s="155"/>
      <c r="AR5" s="155"/>
      <c r="AS5" s="177"/>
    </row>
    <row r="6" spans="1:54" ht="18.75" customHeight="1" thickBot="1" x14ac:dyDescent="0.3">
      <c r="B6" s="197" t="s">
        <v>1</v>
      </c>
      <c r="C6" s="198"/>
      <c r="D6" s="198"/>
      <c r="E6" s="198"/>
      <c r="F6" s="198"/>
      <c r="G6" s="198"/>
      <c r="H6" s="198"/>
      <c r="I6" s="199"/>
      <c r="J6" s="197" t="s">
        <v>74</v>
      </c>
      <c r="K6" s="200"/>
      <c r="L6" s="198"/>
      <c r="M6" s="198"/>
      <c r="N6" s="198"/>
      <c r="O6" s="198"/>
      <c r="P6" s="199"/>
      <c r="Q6" s="201"/>
      <c r="R6" s="191" t="s">
        <v>90</v>
      </c>
      <c r="S6" s="192"/>
      <c r="T6" s="192"/>
      <c r="U6" s="192"/>
      <c r="V6" s="192"/>
      <c r="W6" s="192"/>
      <c r="X6" s="192"/>
      <c r="Y6" s="192"/>
      <c r="Z6" s="191" t="s">
        <v>91</v>
      </c>
      <c r="AA6" s="192"/>
      <c r="AB6" s="192"/>
      <c r="AC6" s="192"/>
      <c r="AD6" s="192"/>
      <c r="AE6" s="192"/>
      <c r="AF6" s="193" t="s">
        <v>14</v>
      </c>
      <c r="AG6" s="194"/>
      <c r="AH6" s="202" t="s">
        <v>11</v>
      </c>
      <c r="AI6" s="203"/>
      <c r="AJ6" s="187"/>
      <c r="AK6" s="188"/>
      <c r="AL6" s="187"/>
      <c r="AM6" s="188"/>
      <c r="AN6" s="176"/>
      <c r="AO6" s="155"/>
      <c r="AP6" s="155"/>
      <c r="AQ6" s="155"/>
      <c r="AR6" s="155"/>
      <c r="AS6" s="177"/>
    </row>
    <row r="7" spans="1:54" ht="36.75" customHeight="1" thickBot="1" x14ac:dyDescent="0.3">
      <c r="B7" s="144" t="s">
        <v>12</v>
      </c>
      <c r="C7" s="145"/>
      <c r="D7" s="145"/>
      <c r="E7" s="146"/>
      <c r="F7" s="145" t="s">
        <v>13</v>
      </c>
      <c r="G7" s="145"/>
      <c r="H7" s="145"/>
      <c r="I7" s="147"/>
      <c r="J7" s="142" t="s">
        <v>7</v>
      </c>
      <c r="K7" s="143"/>
      <c r="L7" s="157" t="s">
        <v>8</v>
      </c>
      <c r="M7" s="143"/>
      <c r="N7" s="157" t="s">
        <v>9</v>
      </c>
      <c r="O7" s="143"/>
      <c r="P7" s="157" t="s">
        <v>10</v>
      </c>
      <c r="Q7" s="158"/>
      <c r="R7" s="142" t="s">
        <v>4</v>
      </c>
      <c r="S7" s="156"/>
      <c r="T7" s="156"/>
      <c r="U7" s="156"/>
      <c r="V7" s="156"/>
      <c r="W7" s="156"/>
      <c r="X7" s="157" t="s">
        <v>88</v>
      </c>
      <c r="Y7" s="158"/>
      <c r="Z7" s="142" t="s">
        <v>3</v>
      </c>
      <c r="AA7" s="156"/>
      <c r="AB7" s="156"/>
      <c r="AC7" s="143"/>
      <c r="AD7" s="148" t="s">
        <v>88</v>
      </c>
      <c r="AE7" s="148"/>
      <c r="AF7" s="195"/>
      <c r="AG7" s="196"/>
      <c r="AH7" s="204"/>
      <c r="AI7" s="205"/>
      <c r="AJ7" s="189"/>
      <c r="AK7" s="190"/>
      <c r="AL7" s="189"/>
      <c r="AM7" s="190"/>
      <c r="AN7" s="176"/>
      <c r="AO7" s="155"/>
      <c r="AP7" s="155"/>
      <c r="AQ7" s="155"/>
      <c r="AR7" s="155"/>
      <c r="AS7" s="177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170.12</v>
      </c>
      <c r="C9" s="51">
        <f t="shared" ref="C9:C32" si="0">AK9-AE9</f>
        <v>59.983071346442046</v>
      </c>
      <c r="D9" s="52">
        <f t="shared" ref="D9:D32" si="1">AM9-Y9</f>
        <v>103.70629291237907</v>
      </c>
      <c r="E9" s="59">
        <f t="shared" ref="E9:E32" si="2">(AG9+AI9)-Q9</f>
        <v>6.4306357411788957</v>
      </c>
      <c r="F9" s="76">
        <v>143.9</v>
      </c>
      <c r="G9" s="52">
        <f t="shared" ref="G9:G32" si="3">AJ9-AD9</f>
        <v>78.409439272444118</v>
      </c>
      <c r="H9" s="52">
        <f t="shared" ref="H9:H32" si="4">AL9-X9</f>
        <v>82.746860218612838</v>
      </c>
      <c r="I9" s="53">
        <f t="shared" ref="I9:I32" si="5">(AH9+AF9)-P9</f>
        <v>-17.256299491056943</v>
      </c>
      <c r="J9" s="58">
        <v>24.04</v>
      </c>
      <c r="K9" s="84">
        <v>0</v>
      </c>
      <c r="L9" s="67">
        <f>'[1]Exploitation '!M78</f>
        <v>0</v>
      </c>
      <c r="M9" s="67">
        <v>0</v>
      </c>
      <c r="N9" s="67">
        <v>0</v>
      </c>
      <c r="O9" s="67">
        <v>0</v>
      </c>
      <c r="P9" s="72">
        <f>J9+L9+N9</f>
        <v>24.04</v>
      </c>
      <c r="Q9" s="82">
        <f>K9+M9+O9</f>
        <v>0</v>
      </c>
      <c r="R9" s="90">
        <v>0</v>
      </c>
      <c r="S9" s="84">
        <v>0</v>
      </c>
      <c r="T9" s="84">
        <v>0</v>
      </c>
      <c r="U9" s="84">
        <v>26.56</v>
      </c>
      <c r="V9" s="84">
        <v>0</v>
      </c>
      <c r="W9" s="84">
        <v>0</v>
      </c>
      <c r="X9" s="93">
        <f>R9+T9+V9</f>
        <v>0</v>
      </c>
      <c r="Y9" s="94">
        <f>S9+U9+W9</f>
        <v>26.56</v>
      </c>
      <c r="Z9" s="90">
        <v>0</v>
      </c>
      <c r="AA9" s="84">
        <v>0</v>
      </c>
      <c r="AB9" s="84">
        <v>0</v>
      </c>
      <c r="AC9" s="84">
        <v>27.69</v>
      </c>
      <c r="AD9" s="95">
        <f>Z9+AB9</f>
        <v>0</v>
      </c>
      <c r="AE9" s="52">
        <f>AA9+AC9</f>
        <v>27.69</v>
      </c>
      <c r="AF9" s="115">
        <v>0.41682204301075299</v>
      </c>
      <c r="AG9" s="116">
        <v>0.15244341397849501</v>
      </c>
      <c r="AH9" s="54">
        <f t="shared" ref="AH9:AH32" si="6">(F9+P9+X9+AD9)-(AJ9+AL9+AF9)</f>
        <v>6.3668784659323023</v>
      </c>
      <c r="AI9" s="63">
        <f t="shared" ref="AI9:AI32" si="7">(B9+Q9+Y9+AE9)-(AM9+AK9+AG9)</f>
        <v>6.2781923272004008</v>
      </c>
      <c r="AJ9" s="64">
        <v>78.409439272444118</v>
      </c>
      <c r="AK9" s="61">
        <v>87.673071346442043</v>
      </c>
      <c r="AL9" s="66">
        <v>82.746860218612838</v>
      </c>
      <c r="AM9" s="61">
        <v>130.26629291237907</v>
      </c>
      <c r="AS9" s="120"/>
      <c r="BA9" s="42"/>
      <c r="BB9" s="42"/>
    </row>
    <row r="10" spans="1:54" ht="15.75" x14ac:dyDescent="0.25">
      <c r="A10" s="25">
        <v>2</v>
      </c>
      <c r="B10" s="69">
        <v>161.68</v>
      </c>
      <c r="C10" s="51">
        <f t="shared" si="0"/>
        <v>57.666825721695062</v>
      </c>
      <c r="D10" s="52">
        <f t="shared" si="1"/>
        <v>97.779095281037883</v>
      </c>
      <c r="E10" s="59">
        <f t="shared" si="2"/>
        <v>6.2340789972670683</v>
      </c>
      <c r="F10" s="68">
        <v>134.75</v>
      </c>
      <c r="G10" s="52">
        <f t="shared" si="3"/>
        <v>72.516600068846898</v>
      </c>
      <c r="H10" s="52">
        <f t="shared" si="4"/>
        <v>79.837341779951743</v>
      </c>
      <c r="I10" s="53">
        <f t="shared" si="5"/>
        <v>-17.60394184879862</v>
      </c>
      <c r="J10" s="58">
        <v>24.04</v>
      </c>
      <c r="K10" s="81">
        <v>0</v>
      </c>
      <c r="L10" s="67">
        <f>'[1]Exploitation '!M79</f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24.04</v>
      </c>
      <c r="Q10" s="82">
        <f t="shared" ref="Q10:Q32" si="9">K10+M10+O10</f>
        <v>0</v>
      </c>
      <c r="R10" s="90">
        <v>0</v>
      </c>
      <c r="S10" s="84">
        <v>0</v>
      </c>
      <c r="T10" s="84">
        <v>0</v>
      </c>
      <c r="U10" s="84">
        <v>27.89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27.89</v>
      </c>
      <c r="Z10" s="90">
        <v>0</v>
      </c>
      <c r="AA10" s="84">
        <v>0</v>
      </c>
      <c r="AB10" s="84">
        <v>0</v>
      </c>
      <c r="AC10" s="84">
        <v>27.78</v>
      </c>
      <c r="AD10" s="95">
        <f t="shared" ref="AD10:AD32" si="12">Z10+AB10</f>
        <v>0</v>
      </c>
      <c r="AE10" s="52">
        <f t="shared" ref="AE10:AE32" si="13">AA10+AC10</f>
        <v>27.78</v>
      </c>
      <c r="AF10" s="117">
        <v>0.41682204301075299</v>
      </c>
      <c r="AG10" s="116">
        <v>0.15244341397849501</v>
      </c>
      <c r="AH10" s="54">
        <f t="shared" si="6"/>
        <v>6.0192361081906256</v>
      </c>
      <c r="AI10" s="63">
        <f t="shared" si="7"/>
        <v>6.0816355832885733</v>
      </c>
      <c r="AJ10" s="64">
        <v>72.516600068846898</v>
      </c>
      <c r="AK10" s="61">
        <v>85.446825721695063</v>
      </c>
      <c r="AL10" s="66">
        <v>79.837341779951743</v>
      </c>
      <c r="AM10" s="61">
        <v>125.66909528103788</v>
      </c>
      <c r="AS10" s="120"/>
      <c r="BA10" s="42"/>
      <c r="BB10" s="42"/>
    </row>
    <row r="11" spans="1:54" ht="15" customHeight="1" x14ac:dyDescent="0.25">
      <c r="A11" s="25">
        <v>3</v>
      </c>
      <c r="B11" s="69">
        <v>156.65</v>
      </c>
      <c r="C11" s="51">
        <f t="shared" si="0"/>
        <v>52.878561400562447</v>
      </c>
      <c r="D11" s="52">
        <f t="shared" si="1"/>
        <v>97.682957051225131</v>
      </c>
      <c r="E11" s="59">
        <f t="shared" si="2"/>
        <v>6.0884815482124344</v>
      </c>
      <c r="F11" s="68">
        <v>134.97</v>
      </c>
      <c r="G11" s="52">
        <f t="shared" si="3"/>
        <v>74.387835194259239</v>
      </c>
      <c r="H11" s="52">
        <f t="shared" si="4"/>
        <v>78.177748118512099</v>
      </c>
      <c r="I11" s="53">
        <f t="shared" si="5"/>
        <v>-17.595583312771332</v>
      </c>
      <c r="J11" s="58">
        <v>24.04</v>
      </c>
      <c r="K11" s="81">
        <v>0</v>
      </c>
      <c r="L11" s="67">
        <f>'[1]Exploitation '!M80</f>
        <v>0</v>
      </c>
      <c r="M11" s="67">
        <v>0</v>
      </c>
      <c r="N11" s="67">
        <v>0</v>
      </c>
      <c r="O11" s="67">
        <v>0</v>
      </c>
      <c r="P11" s="72">
        <f t="shared" si="8"/>
        <v>24.04</v>
      </c>
      <c r="Q11" s="82">
        <f t="shared" si="9"/>
        <v>0</v>
      </c>
      <c r="R11" s="90">
        <v>0</v>
      </c>
      <c r="S11" s="84">
        <v>0</v>
      </c>
      <c r="T11" s="84">
        <v>0</v>
      </c>
      <c r="U11" s="84">
        <v>27.78</v>
      </c>
      <c r="V11" s="84">
        <v>0</v>
      </c>
      <c r="W11" s="84">
        <v>0</v>
      </c>
      <c r="X11" s="93">
        <f t="shared" si="10"/>
        <v>0</v>
      </c>
      <c r="Y11" s="94">
        <f t="shared" si="11"/>
        <v>27.78</v>
      </c>
      <c r="Z11" s="90">
        <v>0</v>
      </c>
      <c r="AA11" s="84">
        <v>0</v>
      </c>
      <c r="AB11" s="84">
        <v>0</v>
      </c>
      <c r="AC11" s="84">
        <v>27.72</v>
      </c>
      <c r="AD11" s="95">
        <f t="shared" si="12"/>
        <v>0</v>
      </c>
      <c r="AE11" s="52">
        <f t="shared" si="13"/>
        <v>27.72</v>
      </c>
      <c r="AF11" s="117">
        <v>0.41682204301075299</v>
      </c>
      <c r="AG11" s="116">
        <v>0.15244341397849501</v>
      </c>
      <c r="AH11" s="54">
        <f t="shared" si="6"/>
        <v>6.0275946442179134</v>
      </c>
      <c r="AI11" s="63">
        <f t="shared" si="7"/>
        <v>5.9360381342339394</v>
      </c>
      <c r="AJ11" s="64">
        <v>74.387835194259239</v>
      </c>
      <c r="AK11" s="61">
        <v>80.598561400562446</v>
      </c>
      <c r="AL11" s="66">
        <v>78.177748118512099</v>
      </c>
      <c r="AM11" s="61">
        <v>125.46295705122513</v>
      </c>
      <c r="AS11" s="120"/>
      <c r="BA11" s="42"/>
      <c r="BB11" s="42"/>
    </row>
    <row r="12" spans="1:54" ht="15" customHeight="1" x14ac:dyDescent="0.25">
      <c r="A12" s="25">
        <v>4</v>
      </c>
      <c r="B12" s="69">
        <v>153.29</v>
      </c>
      <c r="C12" s="51">
        <f t="shared" si="0"/>
        <v>52.265795970792141</v>
      </c>
      <c r="D12" s="52">
        <f t="shared" si="1"/>
        <v>95.02168091534287</v>
      </c>
      <c r="E12" s="59">
        <f t="shared" si="2"/>
        <v>6.0025231138649877</v>
      </c>
      <c r="F12" s="68">
        <v>133.49</v>
      </c>
      <c r="G12" s="52">
        <f t="shared" si="3"/>
        <v>71.76669612909518</v>
      </c>
      <c r="H12" s="52">
        <f t="shared" si="4"/>
        <v>79.375117256150276</v>
      </c>
      <c r="I12" s="53">
        <f t="shared" si="5"/>
        <v>-17.65181338524544</v>
      </c>
      <c r="J12" s="58">
        <v>24.04</v>
      </c>
      <c r="K12" s="81">
        <v>0</v>
      </c>
      <c r="L12" s="67">
        <f>'[1]Exploitation '!M81</f>
        <v>0</v>
      </c>
      <c r="M12" s="67">
        <v>0</v>
      </c>
      <c r="N12" s="67">
        <v>0</v>
      </c>
      <c r="O12" s="67">
        <v>0</v>
      </c>
      <c r="P12" s="72">
        <f t="shared" si="8"/>
        <v>24.04</v>
      </c>
      <c r="Q12" s="82">
        <f t="shared" si="9"/>
        <v>0</v>
      </c>
      <c r="R12" s="90">
        <v>0</v>
      </c>
      <c r="S12" s="84">
        <v>0</v>
      </c>
      <c r="T12" s="84">
        <v>0</v>
      </c>
      <c r="U12" s="84">
        <v>28.07</v>
      </c>
      <c r="V12" s="84">
        <v>0</v>
      </c>
      <c r="W12" s="84">
        <v>0</v>
      </c>
      <c r="X12" s="93">
        <f t="shared" si="10"/>
        <v>0</v>
      </c>
      <c r="Y12" s="94">
        <f t="shared" si="11"/>
        <v>28.07</v>
      </c>
      <c r="Z12" s="90">
        <v>0</v>
      </c>
      <c r="AA12" s="84">
        <v>0</v>
      </c>
      <c r="AB12" s="84">
        <v>0</v>
      </c>
      <c r="AC12" s="84">
        <v>27.72</v>
      </c>
      <c r="AD12" s="95">
        <f t="shared" si="12"/>
        <v>0</v>
      </c>
      <c r="AE12" s="52">
        <f t="shared" si="13"/>
        <v>27.72</v>
      </c>
      <c r="AF12" s="117">
        <v>0.41682204301075299</v>
      </c>
      <c r="AG12" s="116">
        <v>0.15244341397849501</v>
      </c>
      <c r="AH12" s="54">
        <f t="shared" si="6"/>
        <v>5.9713645717438055</v>
      </c>
      <c r="AI12" s="63">
        <f t="shared" si="7"/>
        <v>5.8500796998864928</v>
      </c>
      <c r="AJ12" s="64">
        <v>71.76669612909518</v>
      </c>
      <c r="AK12" s="61">
        <v>79.98579597079214</v>
      </c>
      <c r="AL12" s="66">
        <v>79.375117256150276</v>
      </c>
      <c r="AM12" s="61">
        <v>123.09168091534288</v>
      </c>
      <c r="AS12" s="120"/>
      <c r="BA12" s="42"/>
      <c r="BB12" s="42"/>
    </row>
    <row r="13" spans="1:54" ht="15.75" x14ac:dyDescent="0.25">
      <c r="A13" s="25">
        <v>5</v>
      </c>
      <c r="B13" s="69">
        <v>158.61000000000001</v>
      </c>
      <c r="C13" s="51">
        <f t="shared" si="0"/>
        <v>54.02815912740239</v>
      </c>
      <c r="D13" s="52">
        <f t="shared" si="1"/>
        <v>98.432880399050163</v>
      </c>
      <c r="E13" s="59">
        <f t="shared" si="2"/>
        <v>6.1489604735474535</v>
      </c>
      <c r="F13" s="68">
        <v>130.5</v>
      </c>
      <c r="G13" s="52">
        <f t="shared" si="3"/>
        <v>74.199524237408923</v>
      </c>
      <c r="H13" s="52">
        <f t="shared" si="4"/>
        <v>73.815766677349927</v>
      </c>
      <c r="I13" s="53">
        <f t="shared" si="5"/>
        <v>-17.515290914758836</v>
      </c>
      <c r="J13" s="58">
        <v>23.78</v>
      </c>
      <c r="K13" s="81">
        <v>0</v>
      </c>
      <c r="L13" s="67">
        <f>'[1]Exploitation '!M82</f>
        <v>0</v>
      </c>
      <c r="M13" s="67">
        <v>0</v>
      </c>
      <c r="N13" s="67">
        <v>0</v>
      </c>
      <c r="O13" s="67">
        <v>0</v>
      </c>
      <c r="P13" s="72">
        <f t="shared" si="8"/>
        <v>23.78</v>
      </c>
      <c r="Q13" s="82">
        <f t="shared" si="9"/>
        <v>0</v>
      </c>
      <c r="R13" s="90">
        <v>0</v>
      </c>
      <c r="S13" s="84">
        <v>0</v>
      </c>
      <c r="T13" s="84">
        <v>0</v>
      </c>
      <c r="U13" s="84">
        <v>28.08</v>
      </c>
      <c r="V13" s="84">
        <v>0</v>
      </c>
      <c r="W13" s="84">
        <v>0</v>
      </c>
      <c r="X13" s="93">
        <f t="shared" si="10"/>
        <v>0</v>
      </c>
      <c r="Y13" s="94">
        <f t="shared" si="11"/>
        <v>28.08</v>
      </c>
      <c r="Z13" s="90">
        <v>0</v>
      </c>
      <c r="AA13" s="84">
        <v>0</v>
      </c>
      <c r="AB13" s="84">
        <v>0</v>
      </c>
      <c r="AC13" s="84">
        <v>27.62</v>
      </c>
      <c r="AD13" s="95">
        <f t="shared" si="12"/>
        <v>0</v>
      </c>
      <c r="AE13" s="52">
        <f t="shared" si="13"/>
        <v>27.62</v>
      </c>
      <c r="AF13" s="117">
        <v>0.41682204301075299</v>
      </c>
      <c r="AG13" s="116">
        <v>0.15244341397849501</v>
      </c>
      <c r="AH13" s="54">
        <f t="shared" si="6"/>
        <v>5.8478870422304112</v>
      </c>
      <c r="AI13" s="63">
        <f t="shared" si="7"/>
        <v>5.9965170595689585</v>
      </c>
      <c r="AJ13" s="64">
        <v>74.199524237408923</v>
      </c>
      <c r="AK13" s="61">
        <v>81.648159127402394</v>
      </c>
      <c r="AL13" s="66">
        <v>73.815766677349927</v>
      </c>
      <c r="AM13" s="61">
        <v>126.51288039905016</v>
      </c>
      <c r="AS13" s="120"/>
      <c r="BA13" s="42"/>
      <c r="BB13" s="42"/>
    </row>
    <row r="14" spans="1:54" ht="15.75" customHeight="1" x14ac:dyDescent="0.25">
      <c r="A14" s="25">
        <v>6</v>
      </c>
      <c r="B14" s="69">
        <v>155.72999999999999</v>
      </c>
      <c r="C14" s="51">
        <f t="shared" si="0"/>
        <v>55.078977398422097</v>
      </c>
      <c r="D14" s="52">
        <f t="shared" si="1"/>
        <v>94.580180735784126</v>
      </c>
      <c r="E14" s="59">
        <f t="shared" si="2"/>
        <v>6.0708418657937449</v>
      </c>
      <c r="F14" s="68">
        <v>122.78</v>
      </c>
      <c r="G14" s="52">
        <f t="shared" si="3"/>
        <v>68.153129760201665</v>
      </c>
      <c r="H14" s="52">
        <f t="shared" si="4"/>
        <v>73.506575774351688</v>
      </c>
      <c r="I14" s="53">
        <f t="shared" si="5"/>
        <v>-18.879705534553342</v>
      </c>
      <c r="J14" s="58">
        <v>24.91</v>
      </c>
      <c r="K14" s="81">
        <v>0</v>
      </c>
      <c r="L14" s="67">
        <f>'[1]Exploitation '!M83</f>
        <v>0</v>
      </c>
      <c r="M14" s="67">
        <v>0</v>
      </c>
      <c r="N14" s="67">
        <v>0</v>
      </c>
      <c r="O14" s="67">
        <v>0</v>
      </c>
      <c r="P14" s="72">
        <f t="shared" si="8"/>
        <v>24.91</v>
      </c>
      <c r="Q14" s="82">
        <f t="shared" si="9"/>
        <v>0</v>
      </c>
      <c r="R14" s="90">
        <v>0.32</v>
      </c>
      <c r="S14" s="84">
        <v>0</v>
      </c>
      <c r="T14" s="84">
        <v>0</v>
      </c>
      <c r="U14" s="84">
        <v>28.26</v>
      </c>
      <c r="V14" s="84">
        <v>0</v>
      </c>
      <c r="W14" s="84">
        <v>0</v>
      </c>
      <c r="X14" s="93">
        <f t="shared" si="10"/>
        <v>0.32</v>
      </c>
      <c r="Y14" s="94">
        <f t="shared" si="11"/>
        <v>28.26</v>
      </c>
      <c r="Z14" s="90">
        <v>0.1</v>
      </c>
      <c r="AA14" s="84">
        <v>0</v>
      </c>
      <c r="AB14" s="84">
        <v>0</v>
      </c>
      <c r="AC14" s="84">
        <v>27.53</v>
      </c>
      <c r="AD14" s="95">
        <f t="shared" si="12"/>
        <v>0.1</v>
      </c>
      <c r="AE14" s="52">
        <f t="shared" si="13"/>
        <v>27.53</v>
      </c>
      <c r="AF14" s="117">
        <v>0.41682204301075299</v>
      </c>
      <c r="AG14" s="116">
        <v>0.15244341397849501</v>
      </c>
      <c r="AH14" s="54">
        <f t="shared" si="6"/>
        <v>5.6134724224359047</v>
      </c>
      <c r="AI14" s="63">
        <f t="shared" si="7"/>
        <v>5.9183984518152499</v>
      </c>
      <c r="AJ14" s="64">
        <v>68.253129760201659</v>
      </c>
      <c r="AK14" s="61">
        <v>82.608977398422098</v>
      </c>
      <c r="AL14" s="66">
        <v>73.826575774351682</v>
      </c>
      <c r="AM14" s="61">
        <v>122.84018073578413</v>
      </c>
      <c r="AS14" s="120"/>
      <c r="BA14" s="42"/>
      <c r="BB14" s="42"/>
    </row>
    <row r="15" spans="1:54" ht="15.75" x14ac:dyDescent="0.25">
      <c r="A15" s="25">
        <v>7</v>
      </c>
      <c r="B15" s="69">
        <v>172.63</v>
      </c>
      <c r="C15" s="51">
        <f t="shared" si="0"/>
        <v>73.784894143207069</v>
      </c>
      <c r="D15" s="52">
        <f t="shared" si="1"/>
        <v>92.290992058843088</v>
      </c>
      <c r="E15" s="59">
        <f t="shared" si="2"/>
        <v>6.5541137979498449</v>
      </c>
      <c r="F15" s="68">
        <v>120.6</v>
      </c>
      <c r="G15" s="52">
        <f t="shared" si="3"/>
        <v>69.035110790099338</v>
      </c>
      <c r="H15" s="52">
        <f t="shared" si="4"/>
        <v>68.540401598699134</v>
      </c>
      <c r="I15" s="53">
        <f t="shared" si="5"/>
        <v>-16.975512388798471</v>
      </c>
      <c r="J15" s="58">
        <v>23.04</v>
      </c>
      <c r="K15" s="81">
        <v>0</v>
      </c>
      <c r="L15" s="67">
        <f>'[1]Exploitation '!M84</f>
        <v>0</v>
      </c>
      <c r="M15" s="67">
        <v>0</v>
      </c>
      <c r="N15" s="67">
        <v>0</v>
      </c>
      <c r="O15" s="67">
        <v>0</v>
      </c>
      <c r="P15" s="72">
        <f t="shared" si="8"/>
        <v>23.04</v>
      </c>
      <c r="Q15" s="82">
        <f t="shared" si="9"/>
        <v>0</v>
      </c>
      <c r="R15" s="90">
        <v>2.87</v>
      </c>
      <c r="S15" s="84">
        <v>0</v>
      </c>
      <c r="T15" s="84">
        <v>0</v>
      </c>
      <c r="U15" s="84">
        <v>29.06</v>
      </c>
      <c r="V15" s="84">
        <v>0</v>
      </c>
      <c r="W15" s="84">
        <v>0</v>
      </c>
      <c r="X15" s="93">
        <f t="shared" si="10"/>
        <v>2.87</v>
      </c>
      <c r="Y15" s="94">
        <f t="shared" si="11"/>
        <v>29.06</v>
      </c>
      <c r="Z15" s="90">
        <v>2.5</v>
      </c>
      <c r="AA15" s="84">
        <v>0</v>
      </c>
      <c r="AB15" s="84">
        <v>0</v>
      </c>
      <c r="AC15" s="84">
        <v>27.09</v>
      </c>
      <c r="AD15" s="95">
        <f t="shared" si="12"/>
        <v>2.5</v>
      </c>
      <c r="AE15" s="52">
        <f t="shared" si="13"/>
        <v>27.09</v>
      </c>
      <c r="AF15" s="117">
        <v>0.41682204301075299</v>
      </c>
      <c r="AG15" s="116">
        <v>0.15244341397849501</v>
      </c>
      <c r="AH15" s="54">
        <f t="shared" si="6"/>
        <v>5.6476655681907744</v>
      </c>
      <c r="AI15" s="63">
        <f t="shared" si="7"/>
        <v>6.40167038397135</v>
      </c>
      <c r="AJ15" s="64">
        <v>71.535110790099338</v>
      </c>
      <c r="AK15" s="61">
        <v>100.87489414320707</v>
      </c>
      <c r="AL15" s="66">
        <v>71.410401598699139</v>
      </c>
      <c r="AM15" s="61">
        <v>121.35099205884309</v>
      </c>
      <c r="AS15" s="120"/>
      <c r="BA15" s="42"/>
      <c r="BB15" s="42"/>
    </row>
    <row r="16" spans="1:54" ht="15.75" x14ac:dyDescent="0.25">
      <c r="A16" s="25">
        <v>8</v>
      </c>
      <c r="B16" s="69">
        <v>201.61</v>
      </c>
      <c r="C16" s="51">
        <f t="shared" si="0"/>
        <v>88.660686146198444</v>
      </c>
      <c r="D16" s="52">
        <f t="shared" si="1"/>
        <v>105.55437152642658</v>
      </c>
      <c r="E16" s="59">
        <f t="shared" si="2"/>
        <v>7.3949423273749693</v>
      </c>
      <c r="F16" s="68">
        <v>124.1</v>
      </c>
      <c r="G16" s="52">
        <f t="shared" si="3"/>
        <v>70.116427781722251</v>
      </c>
      <c r="H16" s="52">
        <f t="shared" si="4"/>
        <v>68.002160656389592</v>
      </c>
      <c r="I16" s="53">
        <f t="shared" si="5"/>
        <v>-14.018588438111809</v>
      </c>
      <c r="J16" s="58">
        <v>20.27</v>
      </c>
      <c r="K16" s="81">
        <v>0</v>
      </c>
      <c r="L16" s="67">
        <f>'[1]Exploitation '!M85</f>
        <v>0</v>
      </c>
      <c r="M16" s="67">
        <v>0</v>
      </c>
      <c r="N16" s="67">
        <v>0</v>
      </c>
      <c r="O16" s="67">
        <v>0</v>
      </c>
      <c r="P16" s="72">
        <f t="shared" si="8"/>
        <v>20.27</v>
      </c>
      <c r="Q16" s="82">
        <f t="shared" si="9"/>
        <v>0</v>
      </c>
      <c r="R16" s="90">
        <v>6.36</v>
      </c>
      <c r="S16" s="84">
        <v>0</v>
      </c>
      <c r="T16" s="84">
        <v>0</v>
      </c>
      <c r="U16" s="84">
        <v>29.95</v>
      </c>
      <c r="V16" s="84">
        <v>0</v>
      </c>
      <c r="W16" s="84">
        <v>0</v>
      </c>
      <c r="X16" s="93">
        <f t="shared" si="10"/>
        <v>6.36</v>
      </c>
      <c r="Y16" s="94">
        <f t="shared" si="11"/>
        <v>29.95</v>
      </c>
      <c r="Z16" s="90">
        <v>3.2</v>
      </c>
      <c r="AA16" s="84">
        <v>0</v>
      </c>
      <c r="AB16" s="84">
        <v>0</v>
      </c>
      <c r="AC16" s="84">
        <v>27.25</v>
      </c>
      <c r="AD16" s="95">
        <f t="shared" si="12"/>
        <v>3.2</v>
      </c>
      <c r="AE16" s="52">
        <f t="shared" si="13"/>
        <v>27.25</v>
      </c>
      <c r="AF16" s="117">
        <v>0.41682204301075299</v>
      </c>
      <c r="AG16" s="116">
        <v>0.15244341397849501</v>
      </c>
      <c r="AH16" s="54">
        <f t="shared" si="6"/>
        <v>5.8345895188774364</v>
      </c>
      <c r="AI16" s="63">
        <f t="shared" si="7"/>
        <v>7.2424989133964743</v>
      </c>
      <c r="AJ16" s="64">
        <v>73.316427781722254</v>
      </c>
      <c r="AK16" s="61">
        <v>115.91068614619844</v>
      </c>
      <c r="AL16" s="66">
        <v>74.362160656389591</v>
      </c>
      <c r="AM16" s="61">
        <v>135.50437152642658</v>
      </c>
      <c r="AS16" s="120"/>
      <c r="BA16" s="42"/>
      <c r="BB16" s="42"/>
    </row>
    <row r="17" spans="1:54" ht="15.75" x14ac:dyDescent="0.25">
      <c r="A17" s="25">
        <v>9</v>
      </c>
      <c r="B17" s="69">
        <v>204.05</v>
      </c>
      <c r="C17" s="51">
        <f t="shared" si="0"/>
        <v>93.660920479484119</v>
      </c>
      <c r="D17" s="52">
        <f t="shared" si="1"/>
        <v>102.94009783992907</v>
      </c>
      <c r="E17" s="59">
        <f t="shared" si="2"/>
        <v>7.4489816805868321</v>
      </c>
      <c r="F17" s="68">
        <v>123.99</v>
      </c>
      <c r="G17" s="52">
        <f t="shared" si="3"/>
        <v>71.209917665133418</v>
      </c>
      <c r="H17" s="52">
        <f t="shared" si="4"/>
        <v>69.292658357455593</v>
      </c>
      <c r="I17" s="53">
        <f t="shared" si="5"/>
        <v>-16.512576022589009</v>
      </c>
      <c r="J17" s="58">
        <v>23.15</v>
      </c>
      <c r="K17" s="81">
        <v>0</v>
      </c>
      <c r="L17" s="67">
        <f>'[1]Exploitation '!M86</f>
        <v>0</v>
      </c>
      <c r="M17" s="67">
        <v>0</v>
      </c>
      <c r="N17" s="67">
        <v>0</v>
      </c>
      <c r="O17" s="67">
        <v>0</v>
      </c>
      <c r="P17" s="72">
        <f t="shared" si="8"/>
        <v>23.15</v>
      </c>
      <c r="Q17" s="82">
        <f t="shared" si="9"/>
        <v>0</v>
      </c>
      <c r="R17" s="90">
        <v>10.35</v>
      </c>
      <c r="S17" s="84">
        <v>0</v>
      </c>
      <c r="T17" s="84">
        <v>0</v>
      </c>
      <c r="U17" s="84">
        <v>29.67</v>
      </c>
      <c r="V17" s="84">
        <v>0</v>
      </c>
      <c r="W17" s="84">
        <v>0</v>
      </c>
      <c r="X17" s="93">
        <f t="shared" si="10"/>
        <v>10.35</v>
      </c>
      <c r="Y17" s="94">
        <f t="shared" si="11"/>
        <v>29.67</v>
      </c>
      <c r="Z17" s="90">
        <v>6.6</v>
      </c>
      <c r="AA17" s="84">
        <v>0</v>
      </c>
      <c r="AB17" s="84">
        <v>0</v>
      </c>
      <c r="AC17" s="84">
        <v>27.02</v>
      </c>
      <c r="AD17" s="95">
        <f t="shared" si="12"/>
        <v>6.6</v>
      </c>
      <c r="AE17" s="52">
        <f t="shared" si="13"/>
        <v>27.02</v>
      </c>
      <c r="AF17" s="117">
        <v>0.41682204301075299</v>
      </c>
      <c r="AG17" s="116">
        <v>0.15244341397849501</v>
      </c>
      <c r="AH17" s="54">
        <f t="shared" si="6"/>
        <v>6.2206019344002357</v>
      </c>
      <c r="AI17" s="63">
        <f t="shared" si="7"/>
        <v>7.2965382666083372</v>
      </c>
      <c r="AJ17" s="64">
        <v>77.809917665133412</v>
      </c>
      <c r="AK17" s="61">
        <v>120.68092047948412</v>
      </c>
      <c r="AL17" s="66">
        <v>79.642658357455588</v>
      </c>
      <c r="AM17" s="61">
        <v>132.61009783992907</v>
      </c>
      <c r="AS17" s="120"/>
      <c r="BA17" s="42"/>
      <c r="BB17" s="42"/>
    </row>
    <row r="18" spans="1:54" ht="15.75" x14ac:dyDescent="0.25">
      <c r="A18" s="25">
        <v>10</v>
      </c>
      <c r="B18" s="69">
        <v>209.48000000000002</v>
      </c>
      <c r="C18" s="51">
        <f t="shared" si="0"/>
        <v>94.554525862124606</v>
      </c>
      <c r="D18" s="52">
        <f t="shared" si="1"/>
        <v>107.30905440185967</v>
      </c>
      <c r="E18" s="59">
        <f t="shared" si="2"/>
        <v>7.6164197360157351</v>
      </c>
      <c r="F18" s="68">
        <v>120.21</v>
      </c>
      <c r="G18" s="52">
        <f t="shared" si="3"/>
        <v>68.164068104586519</v>
      </c>
      <c r="H18" s="52">
        <f t="shared" si="4"/>
        <v>60.02375033819721</v>
      </c>
      <c r="I18" s="53">
        <f t="shared" si="5"/>
        <v>-7.9778184427837244</v>
      </c>
      <c r="J18" s="58">
        <v>14.51</v>
      </c>
      <c r="K18" s="81">
        <v>0</v>
      </c>
      <c r="L18" s="67">
        <f>'[1]Exploitation '!M87</f>
        <v>0</v>
      </c>
      <c r="M18" s="67">
        <v>0</v>
      </c>
      <c r="N18" s="67">
        <v>0</v>
      </c>
      <c r="O18" s="67">
        <v>0</v>
      </c>
      <c r="P18" s="72">
        <f t="shared" si="8"/>
        <v>14.51</v>
      </c>
      <c r="Q18" s="82">
        <f t="shared" si="9"/>
        <v>0</v>
      </c>
      <c r="R18" s="90">
        <v>16.899999999999999</v>
      </c>
      <c r="S18" s="84">
        <v>0</v>
      </c>
      <c r="T18" s="84">
        <v>0</v>
      </c>
      <c r="U18" s="84">
        <v>29.82</v>
      </c>
      <c r="V18" s="84">
        <v>0</v>
      </c>
      <c r="W18" s="84">
        <v>0</v>
      </c>
      <c r="X18" s="93">
        <f t="shared" si="10"/>
        <v>16.899999999999999</v>
      </c>
      <c r="Y18" s="94">
        <f t="shared" si="11"/>
        <v>29.82</v>
      </c>
      <c r="Z18" s="90">
        <v>9.6999999999999993</v>
      </c>
      <c r="AA18" s="84">
        <v>0</v>
      </c>
      <c r="AB18" s="84">
        <v>0</v>
      </c>
      <c r="AC18" s="84">
        <v>27.42</v>
      </c>
      <c r="AD18" s="95">
        <f t="shared" si="12"/>
        <v>9.6999999999999993</v>
      </c>
      <c r="AE18" s="52">
        <f t="shared" si="13"/>
        <v>27.42</v>
      </c>
      <c r="AF18" s="117">
        <v>0.41682204301075299</v>
      </c>
      <c r="AG18" s="116">
        <v>0.15244341397849501</v>
      </c>
      <c r="AH18" s="54">
        <f t="shared" si="6"/>
        <v>6.1153595142055224</v>
      </c>
      <c r="AI18" s="63">
        <f t="shared" si="7"/>
        <v>7.4639763220372402</v>
      </c>
      <c r="AJ18" s="64">
        <v>77.864068104586522</v>
      </c>
      <c r="AK18" s="61">
        <v>121.97452586212461</v>
      </c>
      <c r="AL18" s="66">
        <v>76.923750338197209</v>
      </c>
      <c r="AM18" s="61">
        <v>137.12905440185966</v>
      </c>
      <c r="AS18" s="120"/>
      <c r="BA18" s="42"/>
      <c r="BB18" s="42"/>
    </row>
    <row r="19" spans="1:54" ht="15.75" x14ac:dyDescent="0.25">
      <c r="A19" s="25">
        <v>11</v>
      </c>
      <c r="B19" s="69">
        <v>204.06</v>
      </c>
      <c r="C19" s="51">
        <f t="shared" si="0"/>
        <v>92.253211076228311</v>
      </c>
      <c r="D19" s="52">
        <f t="shared" si="1"/>
        <v>104.35696725316296</v>
      </c>
      <c r="E19" s="59">
        <f t="shared" si="2"/>
        <v>7.4498216706087197</v>
      </c>
      <c r="F19" s="68">
        <v>101.44</v>
      </c>
      <c r="G19" s="52">
        <f t="shared" si="3"/>
        <v>68.105614213852149</v>
      </c>
      <c r="H19" s="52">
        <f t="shared" si="4"/>
        <v>49.868526547815961</v>
      </c>
      <c r="I19" s="53">
        <f t="shared" si="5"/>
        <v>-16.534140761668112</v>
      </c>
      <c r="J19" s="58">
        <v>23.08</v>
      </c>
      <c r="K19" s="81">
        <v>0</v>
      </c>
      <c r="L19" s="67">
        <f>'[1]Exploitation '!M88</f>
        <v>0</v>
      </c>
      <c r="M19" s="67">
        <v>0</v>
      </c>
      <c r="N19" s="67">
        <v>0</v>
      </c>
      <c r="O19" s="67">
        <v>0</v>
      </c>
      <c r="P19" s="72">
        <f t="shared" si="8"/>
        <v>23.08</v>
      </c>
      <c r="Q19" s="82">
        <f t="shared" si="9"/>
        <v>0</v>
      </c>
      <c r="R19" s="90">
        <v>29.56</v>
      </c>
      <c r="S19" s="84">
        <v>0</v>
      </c>
      <c r="T19" s="84">
        <v>0</v>
      </c>
      <c r="U19" s="84">
        <v>29.38</v>
      </c>
      <c r="V19" s="84">
        <v>0</v>
      </c>
      <c r="W19" s="84">
        <v>0</v>
      </c>
      <c r="X19" s="93">
        <f t="shared" si="10"/>
        <v>29.56</v>
      </c>
      <c r="Y19" s="94">
        <f t="shared" si="11"/>
        <v>29.38</v>
      </c>
      <c r="Z19" s="90">
        <v>7.6</v>
      </c>
      <c r="AA19" s="84">
        <v>0</v>
      </c>
      <c r="AB19" s="84">
        <v>0</v>
      </c>
      <c r="AC19" s="84">
        <v>27.33</v>
      </c>
      <c r="AD19" s="95">
        <f t="shared" si="12"/>
        <v>7.6</v>
      </c>
      <c r="AE19" s="52">
        <f t="shared" si="13"/>
        <v>27.33</v>
      </c>
      <c r="AF19" s="117">
        <v>0.41682204301075299</v>
      </c>
      <c r="AG19" s="116">
        <v>0.15244341397849501</v>
      </c>
      <c r="AH19" s="54">
        <f t="shared" si="6"/>
        <v>6.129037195321132</v>
      </c>
      <c r="AI19" s="63">
        <f t="shared" si="7"/>
        <v>7.2973782566302248</v>
      </c>
      <c r="AJ19" s="64">
        <v>75.705614213852144</v>
      </c>
      <c r="AK19" s="61">
        <v>119.58321107622831</v>
      </c>
      <c r="AL19" s="66">
        <v>79.428526547815963</v>
      </c>
      <c r="AM19" s="61">
        <v>133.73696725316296</v>
      </c>
      <c r="AS19" s="120"/>
      <c r="BA19" s="42"/>
      <c r="BB19" s="42"/>
    </row>
    <row r="20" spans="1:54" ht="15.75" x14ac:dyDescent="0.25">
      <c r="A20" s="25">
        <v>12</v>
      </c>
      <c r="B20" s="69">
        <v>199.95</v>
      </c>
      <c r="C20" s="51">
        <f t="shared" si="0"/>
        <v>89.222019772639129</v>
      </c>
      <c r="D20" s="52">
        <f t="shared" si="1"/>
        <v>103.40275705113066</v>
      </c>
      <c r="E20" s="59">
        <f t="shared" si="2"/>
        <v>7.3252231762302307</v>
      </c>
      <c r="F20" s="68">
        <v>109.98</v>
      </c>
      <c r="G20" s="52">
        <f t="shared" si="3"/>
        <v>71.095154280497709</v>
      </c>
      <c r="H20" s="52">
        <f t="shared" si="4"/>
        <v>55.097695058266964</v>
      </c>
      <c r="I20" s="53">
        <f t="shared" si="5"/>
        <v>-16.212849338764652</v>
      </c>
      <c r="J20" s="58">
        <v>23.06</v>
      </c>
      <c r="K20" s="81">
        <v>0</v>
      </c>
      <c r="L20" s="67">
        <f>'[1]Exploitation '!M89</f>
        <v>0</v>
      </c>
      <c r="M20" s="67">
        <v>0</v>
      </c>
      <c r="N20" s="67">
        <v>0</v>
      </c>
      <c r="O20" s="67">
        <v>0</v>
      </c>
      <c r="P20" s="72">
        <f t="shared" si="8"/>
        <v>23.06</v>
      </c>
      <c r="Q20" s="82">
        <f t="shared" si="9"/>
        <v>0</v>
      </c>
      <c r="R20" s="90">
        <v>30.77</v>
      </c>
      <c r="S20" s="84">
        <v>0</v>
      </c>
      <c r="T20" s="84">
        <v>0</v>
      </c>
      <c r="U20" s="84">
        <v>29.41</v>
      </c>
      <c r="V20" s="84">
        <v>0</v>
      </c>
      <c r="W20" s="84">
        <v>0</v>
      </c>
      <c r="X20" s="93">
        <f t="shared" si="10"/>
        <v>30.77</v>
      </c>
      <c r="Y20" s="94">
        <f t="shared" si="11"/>
        <v>29.41</v>
      </c>
      <c r="Z20" s="90">
        <v>5.8</v>
      </c>
      <c r="AA20" s="84">
        <v>0</v>
      </c>
      <c r="AB20" s="84">
        <v>0</v>
      </c>
      <c r="AC20" s="84">
        <v>26.96</v>
      </c>
      <c r="AD20" s="95">
        <f t="shared" si="12"/>
        <v>5.8</v>
      </c>
      <c r="AE20" s="52">
        <f t="shared" si="13"/>
        <v>26.96</v>
      </c>
      <c r="AF20" s="117">
        <v>0.41682204301075299</v>
      </c>
      <c r="AG20" s="116">
        <v>0.15244341397849501</v>
      </c>
      <c r="AH20" s="54">
        <f t="shared" si="6"/>
        <v>6.4303286182245927</v>
      </c>
      <c r="AI20" s="63">
        <f t="shared" si="7"/>
        <v>7.1727797622517357</v>
      </c>
      <c r="AJ20" s="64">
        <v>76.895154280497707</v>
      </c>
      <c r="AK20" s="61">
        <v>116.18201977263912</v>
      </c>
      <c r="AL20" s="66">
        <v>85.86769505826696</v>
      </c>
      <c r="AM20" s="61">
        <v>132.81275705113066</v>
      </c>
      <c r="AS20" s="120"/>
      <c r="BA20" s="42"/>
      <c r="BB20" s="42"/>
    </row>
    <row r="21" spans="1:54" ht="15.75" x14ac:dyDescent="0.25">
      <c r="A21" s="25">
        <v>13</v>
      </c>
      <c r="B21" s="69">
        <v>190.03</v>
      </c>
      <c r="C21" s="51">
        <f t="shared" si="0"/>
        <v>84.026038816103892</v>
      </c>
      <c r="D21" s="52">
        <f t="shared" si="1"/>
        <v>98.947534574500082</v>
      </c>
      <c r="E21" s="59">
        <f t="shared" si="2"/>
        <v>7.0564266093960333</v>
      </c>
      <c r="F21" s="68">
        <v>93.37</v>
      </c>
      <c r="G21" s="52">
        <f t="shared" si="3"/>
        <v>61.463878495951136</v>
      </c>
      <c r="H21" s="52">
        <f t="shared" si="4"/>
        <v>45.999992225044039</v>
      </c>
      <c r="I21" s="53">
        <f t="shared" si="5"/>
        <v>-14.093870720995149</v>
      </c>
      <c r="J21" s="58">
        <v>20.149999999999999</v>
      </c>
      <c r="K21" s="81">
        <v>0</v>
      </c>
      <c r="L21" s="67">
        <f>'[1]Exploitation '!M90</f>
        <v>0</v>
      </c>
      <c r="M21" s="67">
        <v>0</v>
      </c>
      <c r="N21" s="67">
        <v>0</v>
      </c>
      <c r="O21" s="67">
        <v>0</v>
      </c>
      <c r="P21" s="72">
        <f t="shared" si="8"/>
        <v>20.149999999999999</v>
      </c>
      <c r="Q21" s="82">
        <f t="shared" si="9"/>
        <v>0</v>
      </c>
      <c r="R21" s="90">
        <v>24.47</v>
      </c>
      <c r="S21" s="84">
        <v>0</v>
      </c>
      <c r="T21" s="84">
        <v>0</v>
      </c>
      <c r="U21" s="84">
        <v>29.18</v>
      </c>
      <c r="V21" s="84">
        <v>0</v>
      </c>
      <c r="W21" s="84">
        <v>0</v>
      </c>
      <c r="X21" s="93">
        <f t="shared" si="10"/>
        <v>24.47</v>
      </c>
      <c r="Y21" s="94">
        <f t="shared" si="11"/>
        <v>29.18</v>
      </c>
      <c r="Z21" s="90">
        <v>10.8</v>
      </c>
      <c r="AA21" s="84">
        <v>0</v>
      </c>
      <c r="AB21" s="84">
        <v>0</v>
      </c>
      <c r="AC21" s="84">
        <v>27.51</v>
      </c>
      <c r="AD21" s="95">
        <f t="shared" si="12"/>
        <v>10.8</v>
      </c>
      <c r="AE21" s="52">
        <f t="shared" si="13"/>
        <v>27.51</v>
      </c>
      <c r="AF21" s="117">
        <v>0.41682204301075299</v>
      </c>
      <c r="AG21" s="116">
        <v>0.15244341397849501</v>
      </c>
      <c r="AH21" s="54">
        <f t="shared" si="6"/>
        <v>5.6393072359940959</v>
      </c>
      <c r="AI21" s="63">
        <f t="shared" si="7"/>
        <v>6.9039831954175384</v>
      </c>
      <c r="AJ21" s="64">
        <v>72.263878495951133</v>
      </c>
      <c r="AK21" s="61">
        <v>111.5360388161039</v>
      </c>
      <c r="AL21" s="66">
        <v>70.469992225044038</v>
      </c>
      <c r="AM21" s="61">
        <v>128.12753457450009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189.86</v>
      </c>
      <c r="C22" s="51">
        <f t="shared" si="0"/>
        <v>94.881248612528239</v>
      </c>
      <c r="D22" s="52">
        <f t="shared" si="1"/>
        <v>87.939684547137048</v>
      </c>
      <c r="E22" s="59">
        <f t="shared" si="2"/>
        <v>7.0390668403347325</v>
      </c>
      <c r="F22" s="68">
        <v>111.31</v>
      </c>
      <c r="G22" s="52">
        <f t="shared" si="3"/>
        <v>66.570349026157189</v>
      </c>
      <c r="H22" s="52">
        <f t="shared" si="4"/>
        <v>63.452941450764726</v>
      </c>
      <c r="I22" s="53">
        <f t="shared" si="5"/>
        <v>-18.713290476921902</v>
      </c>
      <c r="J22" s="58">
        <v>25.44</v>
      </c>
      <c r="K22" s="81">
        <v>0</v>
      </c>
      <c r="L22" s="67">
        <f>'[1]Exploitation '!M91</f>
        <v>0</v>
      </c>
      <c r="M22" s="67">
        <v>0</v>
      </c>
      <c r="N22" s="67">
        <v>0</v>
      </c>
      <c r="O22" s="67">
        <v>0</v>
      </c>
      <c r="P22" s="72">
        <f t="shared" si="8"/>
        <v>25.44</v>
      </c>
      <c r="Q22" s="82">
        <f t="shared" si="9"/>
        <v>0</v>
      </c>
      <c r="R22" s="90">
        <v>22.19</v>
      </c>
      <c r="S22" s="84">
        <v>0</v>
      </c>
      <c r="T22" s="84">
        <v>0</v>
      </c>
      <c r="U22" s="84">
        <v>29.24</v>
      </c>
      <c r="V22" s="84">
        <v>0</v>
      </c>
      <c r="W22" s="84">
        <v>0</v>
      </c>
      <c r="X22" s="93">
        <f t="shared" si="10"/>
        <v>22.19</v>
      </c>
      <c r="Y22" s="94">
        <f t="shared" si="11"/>
        <v>29.24</v>
      </c>
      <c r="Z22" s="90">
        <v>7.5</v>
      </c>
      <c r="AA22" s="84">
        <v>0</v>
      </c>
      <c r="AB22" s="84">
        <v>0</v>
      </c>
      <c r="AC22" s="84">
        <v>27</v>
      </c>
      <c r="AD22" s="95">
        <f t="shared" si="12"/>
        <v>7.5</v>
      </c>
      <c r="AE22" s="52">
        <f t="shared" si="13"/>
        <v>27</v>
      </c>
      <c r="AF22" s="117">
        <v>0.41682204301075299</v>
      </c>
      <c r="AG22" s="116">
        <v>0.15244341397849501</v>
      </c>
      <c r="AH22" s="54">
        <f t="shared" si="6"/>
        <v>6.3098874800673457</v>
      </c>
      <c r="AI22" s="63">
        <f t="shared" si="7"/>
        <v>6.8866234263562376</v>
      </c>
      <c r="AJ22" s="64">
        <v>74.070349026157189</v>
      </c>
      <c r="AK22" s="61">
        <v>121.88124861252824</v>
      </c>
      <c r="AL22" s="66">
        <v>85.642941450764724</v>
      </c>
      <c r="AM22" s="61">
        <v>117.17968454713704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202.37</v>
      </c>
      <c r="C23" s="51">
        <f t="shared" si="0"/>
        <v>99.970970564716538</v>
      </c>
      <c r="D23" s="52">
        <f t="shared" si="1"/>
        <v>95.030126792785197</v>
      </c>
      <c r="E23" s="59">
        <f t="shared" si="2"/>
        <v>7.368902642498262</v>
      </c>
      <c r="F23" s="68">
        <v>135.13</v>
      </c>
      <c r="G23" s="52">
        <f t="shared" si="3"/>
        <v>92.372467180574716</v>
      </c>
      <c r="H23" s="52">
        <f t="shared" si="4"/>
        <v>54.992458377976192</v>
      </c>
      <c r="I23" s="53">
        <f t="shared" si="5"/>
        <v>-12.234925558550898</v>
      </c>
      <c r="J23" s="58">
        <v>19.47</v>
      </c>
      <c r="K23" s="81">
        <v>0</v>
      </c>
      <c r="L23" s="67">
        <f>'[1]Exploitation '!M92</f>
        <v>0</v>
      </c>
      <c r="M23" s="67">
        <v>0</v>
      </c>
      <c r="N23" s="67">
        <v>0</v>
      </c>
      <c r="O23" s="67">
        <v>0</v>
      </c>
      <c r="P23" s="72">
        <f t="shared" si="8"/>
        <v>19.47</v>
      </c>
      <c r="Q23" s="82">
        <f t="shared" si="9"/>
        <v>0</v>
      </c>
      <c r="R23" s="90">
        <v>21.52</v>
      </c>
      <c r="S23" s="84">
        <v>0</v>
      </c>
      <c r="T23" s="84">
        <v>0</v>
      </c>
      <c r="U23" s="84">
        <v>28.37</v>
      </c>
      <c r="V23" s="84">
        <v>0</v>
      </c>
      <c r="W23" s="84">
        <v>0</v>
      </c>
      <c r="X23" s="93">
        <f t="shared" si="10"/>
        <v>21.52</v>
      </c>
      <c r="Y23" s="94">
        <f t="shared" si="11"/>
        <v>28.37</v>
      </c>
      <c r="Z23" s="90">
        <v>3.7</v>
      </c>
      <c r="AA23" s="84">
        <v>0</v>
      </c>
      <c r="AB23" s="84">
        <v>0</v>
      </c>
      <c r="AC23" s="84">
        <v>27.14</v>
      </c>
      <c r="AD23" s="95">
        <f t="shared" si="12"/>
        <v>3.7</v>
      </c>
      <c r="AE23" s="52">
        <f t="shared" si="13"/>
        <v>27.14</v>
      </c>
      <c r="AF23" s="117">
        <v>0.41682204301075299</v>
      </c>
      <c r="AG23" s="116">
        <v>0.15244341397849501</v>
      </c>
      <c r="AH23" s="54">
        <f t="shared" si="6"/>
        <v>6.8182523984383465</v>
      </c>
      <c r="AI23" s="63">
        <f t="shared" si="7"/>
        <v>7.2164592285197671</v>
      </c>
      <c r="AJ23" s="64">
        <v>96.072467180574719</v>
      </c>
      <c r="AK23" s="61">
        <v>127.11097056471654</v>
      </c>
      <c r="AL23" s="66">
        <v>76.512458377976188</v>
      </c>
      <c r="AM23" s="61">
        <v>123.4001267927852</v>
      </c>
      <c r="AS23" s="120"/>
      <c r="BA23" s="42"/>
      <c r="BB23" s="42"/>
    </row>
    <row r="24" spans="1:54" ht="15.75" x14ac:dyDescent="0.25">
      <c r="A24" s="25">
        <v>16</v>
      </c>
      <c r="B24" s="69">
        <v>202.75</v>
      </c>
      <c r="C24" s="51">
        <f t="shared" si="0"/>
        <v>98.084438322787761</v>
      </c>
      <c r="D24" s="52">
        <f t="shared" si="1"/>
        <v>97.265579410567341</v>
      </c>
      <c r="E24" s="59">
        <f t="shared" si="2"/>
        <v>7.3999822666449182</v>
      </c>
      <c r="F24" s="68">
        <v>134.41999999999999</v>
      </c>
      <c r="G24" s="52">
        <f t="shared" si="3"/>
        <v>78.410498761302904</v>
      </c>
      <c r="H24" s="52">
        <f t="shared" si="4"/>
        <v>68.924113629743772</v>
      </c>
      <c r="I24" s="53">
        <f t="shared" si="5"/>
        <v>-12.914612391046674</v>
      </c>
      <c r="J24" s="58">
        <v>19.53</v>
      </c>
      <c r="K24" s="81">
        <v>0</v>
      </c>
      <c r="L24" s="67">
        <f>'[1]Exploitation '!M93</f>
        <v>0</v>
      </c>
      <c r="M24" s="67">
        <v>0</v>
      </c>
      <c r="N24" s="67">
        <v>0</v>
      </c>
      <c r="O24" s="67">
        <v>0</v>
      </c>
      <c r="P24" s="72">
        <f t="shared" si="8"/>
        <v>19.53</v>
      </c>
      <c r="Q24" s="82">
        <f t="shared" si="9"/>
        <v>0</v>
      </c>
      <c r="R24" s="90">
        <v>6.16</v>
      </c>
      <c r="S24" s="84">
        <v>0</v>
      </c>
      <c r="T24" s="84">
        <v>0</v>
      </c>
      <c r="U24" s="84">
        <v>29.36</v>
      </c>
      <c r="V24" s="84">
        <v>0</v>
      </c>
      <c r="W24" s="84">
        <v>0</v>
      </c>
      <c r="X24" s="93">
        <f t="shared" si="10"/>
        <v>6.16</v>
      </c>
      <c r="Y24" s="94">
        <f t="shared" si="11"/>
        <v>29.36</v>
      </c>
      <c r="Z24" s="90">
        <v>3.4</v>
      </c>
      <c r="AA24" s="84">
        <v>0</v>
      </c>
      <c r="AB24" s="84">
        <v>0</v>
      </c>
      <c r="AC24" s="84">
        <v>26.88</v>
      </c>
      <c r="AD24" s="95">
        <f t="shared" si="12"/>
        <v>3.4</v>
      </c>
      <c r="AE24" s="52">
        <f t="shared" si="13"/>
        <v>26.88</v>
      </c>
      <c r="AF24" s="117">
        <v>0.41682204301075299</v>
      </c>
      <c r="AG24" s="116">
        <v>0.15244341397849501</v>
      </c>
      <c r="AH24" s="54">
        <f t="shared" si="6"/>
        <v>6.1985655659425731</v>
      </c>
      <c r="AI24" s="63">
        <f t="shared" si="7"/>
        <v>7.2475388526664233</v>
      </c>
      <c r="AJ24" s="64">
        <v>81.81049876130291</v>
      </c>
      <c r="AK24" s="61">
        <v>124.96443832278776</v>
      </c>
      <c r="AL24" s="66">
        <v>75.084113629743769</v>
      </c>
      <c r="AM24" s="61">
        <v>126.62557941056734</v>
      </c>
      <c r="AS24" s="120"/>
      <c r="BA24" s="42"/>
      <c r="BB24" s="42"/>
    </row>
    <row r="25" spans="1:54" ht="15.75" x14ac:dyDescent="0.25">
      <c r="A25" s="25">
        <v>17</v>
      </c>
      <c r="B25" s="69">
        <v>195.12</v>
      </c>
      <c r="C25" s="51">
        <f t="shared" si="0"/>
        <v>92.13142467308073</v>
      </c>
      <c r="D25" s="52">
        <f t="shared" si="1"/>
        <v>95.805030373841305</v>
      </c>
      <c r="E25" s="59">
        <f t="shared" si="2"/>
        <v>7.1835449530779618</v>
      </c>
      <c r="F25" s="68">
        <v>143.41</v>
      </c>
      <c r="G25" s="52">
        <f t="shared" si="3"/>
        <v>86.214731043202065</v>
      </c>
      <c r="H25" s="52">
        <f t="shared" si="4"/>
        <v>75.453144436978107</v>
      </c>
      <c r="I25" s="53">
        <f t="shared" si="5"/>
        <v>-18.257875480180189</v>
      </c>
      <c r="J25" s="58">
        <v>25.42</v>
      </c>
      <c r="K25" s="81">
        <v>0</v>
      </c>
      <c r="L25" s="67">
        <f>'[1]Exploitation '!M94</f>
        <v>0</v>
      </c>
      <c r="M25" s="67">
        <v>0</v>
      </c>
      <c r="N25" s="67">
        <v>0</v>
      </c>
      <c r="O25" s="67">
        <v>0</v>
      </c>
      <c r="P25" s="72">
        <f t="shared" si="8"/>
        <v>25.42</v>
      </c>
      <c r="Q25" s="82">
        <f t="shared" si="9"/>
        <v>0</v>
      </c>
      <c r="R25" s="90">
        <v>7.67</v>
      </c>
      <c r="S25" s="84">
        <v>0</v>
      </c>
      <c r="T25" s="84">
        <v>0</v>
      </c>
      <c r="U25" s="84">
        <v>29.06</v>
      </c>
      <c r="V25" s="84">
        <v>0</v>
      </c>
      <c r="W25" s="84">
        <v>0</v>
      </c>
      <c r="X25" s="93">
        <f t="shared" si="10"/>
        <v>7.67</v>
      </c>
      <c r="Y25" s="94">
        <f t="shared" si="11"/>
        <v>29.06</v>
      </c>
      <c r="Z25" s="90">
        <v>1.4</v>
      </c>
      <c r="AA25" s="84">
        <v>0</v>
      </c>
      <c r="AB25" s="84">
        <v>0</v>
      </c>
      <c r="AC25" s="84">
        <v>27.08</v>
      </c>
      <c r="AD25" s="95">
        <f t="shared" si="12"/>
        <v>1.4</v>
      </c>
      <c r="AE25" s="52">
        <f t="shared" si="13"/>
        <v>27.08</v>
      </c>
      <c r="AF25" s="117">
        <v>0.41682204301075299</v>
      </c>
      <c r="AG25" s="116">
        <v>0.15244341397849501</v>
      </c>
      <c r="AH25" s="54">
        <f t="shared" si="6"/>
        <v>6.7453024768090586</v>
      </c>
      <c r="AI25" s="63">
        <f t="shared" si="7"/>
        <v>7.0311015390994669</v>
      </c>
      <c r="AJ25" s="64">
        <v>87.61473104320207</v>
      </c>
      <c r="AK25" s="61">
        <v>119.21142467308073</v>
      </c>
      <c r="AL25" s="66">
        <v>83.123144436978109</v>
      </c>
      <c r="AM25" s="61">
        <v>124.86503037384131</v>
      </c>
      <c r="AS25" s="120"/>
      <c r="BA25" s="42"/>
      <c r="BB25" s="42"/>
    </row>
    <row r="26" spans="1:54" ht="15.75" x14ac:dyDescent="0.25">
      <c r="A26" s="25">
        <v>18</v>
      </c>
      <c r="B26" s="69">
        <v>203.76999999999998</v>
      </c>
      <c r="C26" s="51">
        <f t="shared" si="0"/>
        <v>90.14257674463866</v>
      </c>
      <c r="D26" s="52">
        <f t="shared" si="1"/>
        <v>106.61019612283162</v>
      </c>
      <c r="E26" s="59">
        <f t="shared" si="2"/>
        <v>7.017227132529718</v>
      </c>
      <c r="F26" s="68">
        <v>152.22</v>
      </c>
      <c r="G26" s="52">
        <f t="shared" si="3"/>
        <v>89.830256375276335</v>
      </c>
      <c r="H26" s="52">
        <f t="shared" si="4"/>
        <v>79.72435253305774</v>
      </c>
      <c r="I26" s="53">
        <f t="shared" si="5"/>
        <v>-17.334608908334072</v>
      </c>
      <c r="J26" s="58">
        <v>24.45</v>
      </c>
      <c r="K26" s="81">
        <v>0</v>
      </c>
      <c r="L26" s="67">
        <f>'[1]Exploitation '!M95</f>
        <v>0</v>
      </c>
      <c r="M26" s="67">
        <v>0</v>
      </c>
      <c r="N26" s="67">
        <v>0</v>
      </c>
      <c r="O26" s="67">
        <v>0</v>
      </c>
      <c r="P26" s="72">
        <f t="shared" si="8"/>
        <v>24.45</v>
      </c>
      <c r="Q26" s="82">
        <f t="shared" si="9"/>
        <v>0</v>
      </c>
      <c r="R26" s="90">
        <v>0</v>
      </c>
      <c r="S26" s="84">
        <v>0</v>
      </c>
      <c r="T26" s="84">
        <v>0</v>
      </c>
      <c r="U26" s="84">
        <v>13.94</v>
      </c>
      <c r="V26" s="84">
        <v>0</v>
      </c>
      <c r="W26" s="84">
        <v>0</v>
      </c>
      <c r="X26" s="93">
        <f t="shared" si="10"/>
        <v>0</v>
      </c>
      <c r="Y26" s="94">
        <f t="shared" si="11"/>
        <v>13.94</v>
      </c>
      <c r="Z26" s="90">
        <v>0</v>
      </c>
      <c r="AA26" s="84">
        <v>0</v>
      </c>
      <c r="AB26" s="84">
        <v>0</v>
      </c>
      <c r="AC26" s="84">
        <v>27.61</v>
      </c>
      <c r="AD26" s="95">
        <f t="shared" si="12"/>
        <v>0</v>
      </c>
      <c r="AE26" s="52">
        <f t="shared" si="13"/>
        <v>27.61</v>
      </c>
      <c r="AF26" s="117">
        <v>0.41682204301075299</v>
      </c>
      <c r="AG26" s="116">
        <v>0.15244341397849501</v>
      </c>
      <c r="AH26" s="54">
        <f t="shared" si="6"/>
        <v>6.6985690486551732</v>
      </c>
      <c r="AI26" s="63">
        <f t="shared" si="7"/>
        <v>6.864783718551223</v>
      </c>
      <c r="AJ26" s="64">
        <v>89.830256375276335</v>
      </c>
      <c r="AK26" s="61">
        <v>117.75257674463866</v>
      </c>
      <c r="AL26" s="127">
        <v>79.72435253305774</v>
      </c>
      <c r="AM26" s="61">
        <v>120.55019612283162</v>
      </c>
      <c r="AS26" s="120"/>
      <c r="BA26" s="42"/>
      <c r="BB26" s="42"/>
    </row>
    <row r="27" spans="1:54" ht="15.75" x14ac:dyDescent="0.25">
      <c r="A27" s="25">
        <v>19</v>
      </c>
      <c r="B27" s="69">
        <v>217.5</v>
      </c>
      <c r="C27" s="51">
        <f t="shared" si="0"/>
        <v>102.20871642652619</v>
      </c>
      <c r="D27" s="52">
        <f t="shared" si="1"/>
        <v>107.60934457483432</v>
      </c>
      <c r="E27" s="59">
        <f t="shared" si="2"/>
        <v>7.6819389986394873</v>
      </c>
      <c r="F27" s="68">
        <v>185.82</v>
      </c>
      <c r="G27" s="52">
        <f t="shared" si="3"/>
        <v>108.6080786147473</v>
      </c>
      <c r="H27" s="52">
        <f t="shared" si="4"/>
        <v>95.90577239062155</v>
      </c>
      <c r="I27" s="53">
        <f t="shared" si="5"/>
        <v>-18.693851005368845</v>
      </c>
      <c r="J27" s="58">
        <v>27.19</v>
      </c>
      <c r="K27" s="81">
        <v>0</v>
      </c>
      <c r="L27" s="67">
        <f>'[1]Exploitation '!M96</f>
        <v>0</v>
      </c>
      <c r="M27" s="67">
        <v>0</v>
      </c>
      <c r="N27" s="67">
        <v>0</v>
      </c>
      <c r="O27" s="67">
        <v>0</v>
      </c>
      <c r="P27" s="72">
        <f t="shared" si="8"/>
        <v>27.19</v>
      </c>
      <c r="Q27" s="82">
        <f t="shared" si="9"/>
        <v>0</v>
      </c>
      <c r="R27" s="90">
        <v>0</v>
      </c>
      <c r="S27" s="84">
        <v>0</v>
      </c>
      <c r="T27" s="84">
        <v>0</v>
      </c>
      <c r="U27" s="84">
        <v>24.43</v>
      </c>
      <c r="V27" s="84">
        <v>0</v>
      </c>
      <c r="W27" s="84">
        <v>0</v>
      </c>
      <c r="X27" s="93">
        <f t="shared" si="10"/>
        <v>0</v>
      </c>
      <c r="Y27" s="94">
        <f t="shared" si="11"/>
        <v>24.43</v>
      </c>
      <c r="Z27" s="90">
        <v>0</v>
      </c>
      <c r="AA27" s="84">
        <v>0</v>
      </c>
      <c r="AB27" s="84">
        <v>0</v>
      </c>
      <c r="AC27" s="84">
        <v>27.13</v>
      </c>
      <c r="AD27" s="95">
        <f t="shared" si="12"/>
        <v>0</v>
      </c>
      <c r="AE27" s="52">
        <f t="shared" si="13"/>
        <v>27.13</v>
      </c>
      <c r="AF27" s="117">
        <v>0.41682204301075299</v>
      </c>
      <c r="AG27" s="116">
        <v>0.15244341397849501</v>
      </c>
      <c r="AH27" s="54">
        <f t="shared" si="6"/>
        <v>8.079326951620402</v>
      </c>
      <c r="AI27" s="63">
        <f t="shared" si="7"/>
        <v>7.5294955846609923</v>
      </c>
      <c r="AJ27" s="64">
        <v>108.6080786147473</v>
      </c>
      <c r="AK27" s="61">
        <v>129.33871642652619</v>
      </c>
      <c r="AL27" s="127">
        <v>95.90577239062155</v>
      </c>
      <c r="AM27" s="61">
        <v>132.03934457483433</v>
      </c>
      <c r="AS27" s="120"/>
      <c r="BA27" s="42"/>
      <c r="BB27" s="42"/>
    </row>
    <row r="28" spans="1:54" ht="15.75" x14ac:dyDescent="0.25">
      <c r="A28" s="25">
        <v>20</v>
      </c>
      <c r="B28" s="69">
        <v>169.67000000000002</v>
      </c>
      <c r="C28" s="51">
        <f t="shared" si="0"/>
        <v>78.026027679296419</v>
      </c>
      <c r="D28" s="52">
        <f t="shared" si="1"/>
        <v>84.31258922013663</v>
      </c>
      <c r="E28" s="59">
        <f t="shared" si="2"/>
        <v>7.3313831005669732</v>
      </c>
      <c r="F28" s="68">
        <v>192.28</v>
      </c>
      <c r="G28" s="52">
        <f t="shared" si="3"/>
        <v>109.75195455704839</v>
      </c>
      <c r="H28" s="52">
        <f t="shared" si="4"/>
        <v>96.041361336204631</v>
      </c>
      <c r="I28" s="53">
        <f t="shared" si="5"/>
        <v>-13.51331589325299</v>
      </c>
      <c r="J28" s="58">
        <v>22.06</v>
      </c>
      <c r="K28" s="81">
        <v>0</v>
      </c>
      <c r="L28" s="67">
        <f>'[1]Exploitation '!M97</f>
        <v>0</v>
      </c>
      <c r="M28" s="67">
        <v>0</v>
      </c>
      <c r="N28" s="67">
        <v>0</v>
      </c>
      <c r="O28" s="67">
        <v>0</v>
      </c>
      <c r="P28" s="72">
        <f t="shared" si="8"/>
        <v>22.06</v>
      </c>
      <c r="Q28" s="82">
        <f t="shared" si="9"/>
        <v>0</v>
      </c>
      <c r="R28" s="90">
        <v>0</v>
      </c>
      <c r="S28" s="84">
        <v>0</v>
      </c>
      <c r="T28" s="84">
        <v>0</v>
      </c>
      <c r="U28" s="84">
        <v>41.03</v>
      </c>
      <c r="V28" s="84">
        <v>0</v>
      </c>
      <c r="W28" s="84">
        <v>0</v>
      </c>
      <c r="X28" s="93">
        <f t="shared" si="10"/>
        <v>0</v>
      </c>
      <c r="Y28" s="94">
        <f t="shared" si="11"/>
        <v>41.03</v>
      </c>
      <c r="Z28" s="90">
        <v>0</v>
      </c>
      <c r="AA28" s="84">
        <v>0</v>
      </c>
      <c r="AB28" s="84">
        <v>0</v>
      </c>
      <c r="AC28" s="84">
        <v>45.84</v>
      </c>
      <c r="AD28" s="95">
        <f t="shared" si="12"/>
        <v>0</v>
      </c>
      <c r="AE28" s="52">
        <f t="shared" si="13"/>
        <v>45.84</v>
      </c>
      <c r="AF28" s="117">
        <v>0.41682204301075299</v>
      </c>
      <c r="AG28" s="116">
        <v>0.15244341397849501</v>
      </c>
      <c r="AH28" s="54">
        <f t="shared" si="6"/>
        <v>8.1298620637362546</v>
      </c>
      <c r="AI28" s="63">
        <f t="shared" si="7"/>
        <v>7.1789396865884783</v>
      </c>
      <c r="AJ28" s="64">
        <v>109.75195455704839</v>
      </c>
      <c r="AK28" s="61">
        <v>123.86602767929642</v>
      </c>
      <c r="AL28" s="127">
        <v>96.041361336204631</v>
      </c>
      <c r="AM28" s="61">
        <v>125.34258922013663</v>
      </c>
      <c r="AS28" s="120"/>
      <c r="BA28" s="42"/>
      <c r="BB28" s="42"/>
    </row>
    <row r="29" spans="1:54" ht="15.75" x14ac:dyDescent="0.25">
      <c r="A29" s="25">
        <v>21</v>
      </c>
      <c r="B29" s="69">
        <v>159.1</v>
      </c>
      <c r="C29" s="51">
        <f t="shared" si="0"/>
        <v>73.72331721394022</v>
      </c>
      <c r="D29" s="52">
        <f t="shared" si="1"/>
        <v>78.33649596065942</v>
      </c>
      <c r="E29" s="59">
        <f t="shared" si="2"/>
        <v>7.0401868254003608</v>
      </c>
      <c r="F29" s="68">
        <v>181.73</v>
      </c>
      <c r="G29" s="52">
        <f t="shared" si="3"/>
        <v>100.47651529576322</v>
      </c>
      <c r="H29" s="52">
        <f t="shared" si="4"/>
        <v>95.119559865318394</v>
      </c>
      <c r="I29" s="53">
        <f t="shared" si="5"/>
        <v>-13.866075161081621</v>
      </c>
      <c r="J29" s="58">
        <v>22.01</v>
      </c>
      <c r="K29" s="81">
        <v>0</v>
      </c>
      <c r="L29" s="67">
        <f>'[1]Exploitation '!M98</f>
        <v>0</v>
      </c>
      <c r="M29" s="67">
        <v>0</v>
      </c>
      <c r="N29" s="67">
        <v>0</v>
      </c>
      <c r="O29" s="67">
        <v>0</v>
      </c>
      <c r="P29" s="72">
        <f t="shared" si="8"/>
        <v>22.01</v>
      </c>
      <c r="Q29" s="82">
        <f t="shared" si="9"/>
        <v>0</v>
      </c>
      <c r="R29" s="90">
        <v>0</v>
      </c>
      <c r="S29" s="84">
        <v>0</v>
      </c>
      <c r="T29" s="84">
        <v>0</v>
      </c>
      <c r="U29" s="84">
        <v>40.65</v>
      </c>
      <c r="V29" s="84">
        <v>0</v>
      </c>
      <c r="W29" s="84">
        <v>0</v>
      </c>
      <c r="X29" s="93">
        <f t="shared" si="10"/>
        <v>0</v>
      </c>
      <c r="Y29" s="94">
        <f t="shared" si="11"/>
        <v>40.65</v>
      </c>
      <c r="Z29" s="90">
        <v>0</v>
      </c>
      <c r="AA29" s="84">
        <v>0</v>
      </c>
      <c r="AB29" s="84">
        <v>0</v>
      </c>
      <c r="AC29" s="84">
        <v>46.39</v>
      </c>
      <c r="AD29" s="95">
        <f t="shared" si="12"/>
        <v>0</v>
      </c>
      <c r="AE29" s="52">
        <f t="shared" si="13"/>
        <v>46.39</v>
      </c>
      <c r="AF29" s="117">
        <v>0.41682204301075299</v>
      </c>
      <c r="AG29" s="116">
        <v>0.15244341397849501</v>
      </c>
      <c r="AH29" s="54">
        <f t="shared" si="6"/>
        <v>7.7271027959076264</v>
      </c>
      <c r="AI29" s="63">
        <f t="shared" si="7"/>
        <v>6.8877434114218659</v>
      </c>
      <c r="AJ29" s="64">
        <v>100.47651529576322</v>
      </c>
      <c r="AK29" s="61">
        <v>120.11331721394022</v>
      </c>
      <c r="AL29" s="127">
        <v>95.119559865318394</v>
      </c>
      <c r="AM29" s="61">
        <v>118.98649596065941</v>
      </c>
      <c r="AS29" s="120"/>
      <c r="BA29" s="42"/>
      <c r="BB29" s="42"/>
    </row>
    <row r="30" spans="1:54" ht="15.75" x14ac:dyDescent="0.25">
      <c r="A30" s="25">
        <v>22</v>
      </c>
      <c r="B30" s="69">
        <v>164.41</v>
      </c>
      <c r="C30" s="51">
        <f t="shared" si="0"/>
        <v>69.610479290446278</v>
      </c>
      <c r="D30" s="52">
        <f t="shared" si="1"/>
        <v>87.630535569808757</v>
      </c>
      <c r="E30" s="59">
        <f t="shared" si="2"/>
        <v>7.1689851397449393</v>
      </c>
      <c r="F30" s="68">
        <v>172.09</v>
      </c>
      <c r="G30" s="52">
        <f t="shared" si="3"/>
        <v>95.899226525042707</v>
      </c>
      <c r="H30" s="52">
        <f t="shared" si="4"/>
        <v>92.472197108682309</v>
      </c>
      <c r="I30" s="53">
        <f t="shared" si="5"/>
        <v>-16.281423633724984</v>
      </c>
      <c r="J30" s="58">
        <v>24.14</v>
      </c>
      <c r="K30" s="81">
        <v>0</v>
      </c>
      <c r="L30" s="67">
        <f>'[1]Exploitation '!M99</f>
        <v>0</v>
      </c>
      <c r="M30" s="67">
        <v>0</v>
      </c>
      <c r="N30" s="67">
        <v>0</v>
      </c>
      <c r="O30" s="67">
        <v>0</v>
      </c>
      <c r="P30" s="72">
        <f t="shared" si="8"/>
        <v>24.14</v>
      </c>
      <c r="Q30" s="82">
        <f t="shared" si="9"/>
        <v>0</v>
      </c>
      <c r="R30" s="90">
        <v>0</v>
      </c>
      <c r="S30" s="84">
        <v>0</v>
      </c>
      <c r="T30" s="84">
        <v>0</v>
      </c>
      <c r="U30" s="84">
        <v>39.76</v>
      </c>
      <c r="V30" s="84">
        <v>0</v>
      </c>
      <c r="W30" s="84">
        <v>0</v>
      </c>
      <c r="X30" s="93">
        <f t="shared" si="10"/>
        <v>0</v>
      </c>
      <c r="Y30" s="94">
        <f t="shared" si="11"/>
        <v>39.76</v>
      </c>
      <c r="Z30" s="90">
        <v>0</v>
      </c>
      <c r="AA30" s="84">
        <v>0</v>
      </c>
      <c r="AB30" s="84">
        <v>0</v>
      </c>
      <c r="AC30" s="84">
        <v>46.57</v>
      </c>
      <c r="AD30" s="95">
        <f t="shared" si="12"/>
        <v>0</v>
      </c>
      <c r="AE30" s="52">
        <f t="shared" si="13"/>
        <v>46.57</v>
      </c>
      <c r="AF30" s="117">
        <v>0.41682204301075299</v>
      </c>
      <c r="AG30" s="116">
        <v>0.15244341397849501</v>
      </c>
      <c r="AH30" s="54">
        <f t="shared" si="6"/>
        <v>7.4417543232642629</v>
      </c>
      <c r="AI30" s="63">
        <f t="shared" si="7"/>
        <v>7.0165417257664444</v>
      </c>
      <c r="AJ30" s="64">
        <v>95.899226525042707</v>
      </c>
      <c r="AK30" s="61">
        <v>116.18047929044629</v>
      </c>
      <c r="AL30" s="127">
        <v>92.472197108682309</v>
      </c>
      <c r="AM30" s="61">
        <v>127.39053556980875</v>
      </c>
      <c r="AS30" s="120"/>
      <c r="BA30" s="42"/>
      <c r="BB30" s="42"/>
    </row>
    <row r="31" spans="1:54" ht="15.75" x14ac:dyDescent="0.25">
      <c r="A31" s="25">
        <v>23</v>
      </c>
      <c r="B31" s="69">
        <v>153.94999999999999</v>
      </c>
      <c r="C31" s="51">
        <f t="shared" si="0"/>
        <v>65.909179714100617</v>
      </c>
      <c r="D31" s="52">
        <f t="shared" si="1"/>
        <v>81.176751050829409</v>
      </c>
      <c r="E31" s="59">
        <f t="shared" si="2"/>
        <v>6.864069235069997</v>
      </c>
      <c r="F31" s="68">
        <v>163.28</v>
      </c>
      <c r="G31" s="52">
        <f t="shared" si="3"/>
        <v>91.512646572278427</v>
      </c>
      <c r="H31" s="52">
        <f t="shared" si="4"/>
        <v>88.383516848913317</v>
      </c>
      <c r="I31" s="53">
        <f t="shared" si="5"/>
        <v>-16.616163421191715</v>
      </c>
      <c r="J31" s="58">
        <v>24.14</v>
      </c>
      <c r="K31" s="81">
        <v>0</v>
      </c>
      <c r="L31" s="67">
        <f>'[1]Exploitation '!M100</f>
        <v>0</v>
      </c>
      <c r="M31" s="67">
        <v>0</v>
      </c>
      <c r="N31" s="67">
        <v>0</v>
      </c>
      <c r="O31" s="67">
        <v>0</v>
      </c>
      <c r="P31" s="72">
        <f t="shared" si="8"/>
        <v>24.14</v>
      </c>
      <c r="Q31" s="82">
        <f t="shared" si="9"/>
        <v>0</v>
      </c>
      <c r="R31" s="90">
        <v>0</v>
      </c>
      <c r="S31" s="84">
        <v>0</v>
      </c>
      <c r="T31" s="84">
        <v>0</v>
      </c>
      <c r="U31" s="84">
        <v>39.770000000000003</v>
      </c>
      <c r="V31" s="84">
        <v>0</v>
      </c>
      <c r="W31" s="84">
        <v>0</v>
      </c>
      <c r="X31" s="93">
        <f t="shared" si="10"/>
        <v>0</v>
      </c>
      <c r="Y31" s="94">
        <f t="shared" si="11"/>
        <v>39.770000000000003</v>
      </c>
      <c r="Z31" s="90">
        <v>0</v>
      </c>
      <c r="AA31" s="84">
        <v>0</v>
      </c>
      <c r="AB31" s="84">
        <v>0</v>
      </c>
      <c r="AC31" s="84">
        <v>46.13</v>
      </c>
      <c r="AD31" s="95">
        <f t="shared" si="12"/>
        <v>0</v>
      </c>
      <c r="AE31" s="52">
        <f t="shared" si="13"/>
        <v>46.13</v>
      </c>
      <c r="AF31" s="117">
        <v>0.41682204301075299</v>
      </c>
      <c r="AG31" s="116">
        <v>0.15244341397849501</v>
      </c>
      <c r="AH31" s="54">
        <f t="shared" si="6"/>
        <v>7.1070145357975321</v>
      </c>
      <c r="AI31" s="63">
        <f t="shared" si="7"/>
        <v>6.7116258210915021</v>
      </c>
      <c r="AJ31" s="64">
        <v>91.512646572278427</v>
      </c>
      <c r="AK31" s="61">
        <v>112.03917971410061</v>
      </c>
      <c r="AL31" s="127">
        <v>88.383516848913317</v>
      </c>
      <c r="AM31" s="61">
        <v>120.94675105082941</v>
      </c>
      <c r="AS31" s="120"/>
      <c r="BA31" s="42"/>
      <c r="BB31" s="42"/>
    </row>
    <row r="32" spans="1:54" ht="16.5" thickBot="1" x14ac:dyDescent="0.3">
      <c r="A32" s="26">
        <v>24</v>
      </c>
      <c r="B32" s="70">
        <v>178.76999999999998</v>
      </c>
      <c r="C32" s="55">
        <f t="shared" si="0"/>
        <v>77.071694747272545</v>
      </c>
      <c r="D32" s="52">
        <f t="shared" si="1"/>
        <v>95.045632952852628</v>
      </c>
      <c r="E32" s="59">
        <f t="shared" si="2"/>
        <v>6.6526722998748147</v>
      </c>
      <c r="F32" s="71">
        <v>153.56</v>
      </c>
      <c r="G32" s="56">
        <f t="shared" si="3"/>
        <v>88.190341273220341</v>
      </c>
      <c r="H32" s="52">
        <f t="shared" si="4"/>
        <v>82.355133144575447</v>
      </c>
      <c r="I32" s="53">
        <f t="shared" si="5"/>
        <v>-16.985474417795785</v>
      </c>
      <c r="J32" s="58">
        <v>24.14</v>
      </c>
      <c r="K32" s="81">
        <v>0</v>
      </c>
      <c r="L32" s="67">
        <f>'[1]Exploitation '!M101</f>
        <v>0</v>
      </c>
      <c r="M32" s="67">
        <v>0</v>
      </c>
      <c r="N32" s="67">
        <v>0</v>
      </c>
      <c r="O32" s="67">
        <v>0</v>
      </c>
      <c r="P32" s="72">
        <f t="shared" si="8"/>
        <v>24.14</v>
      </c>
      <c r="Q32" s="82">
        <f t="shared" si="9"/>
        <v>0</v>
      </c>
      <c r="R32" s="90">
        <v>0</v>
      </c>
      <c r="S32" s="84">
        <v>0</v>
      </c>
      <c r="T32" s="84">
        <v>0</v>
      </c>
      <c r="U32" s="84">
        <v>26.53</v>
      </c>
      <c r="V32" s="84">
        <v>0</v>
      </c>
      <c r="W32" s="84">
        <v>0</v>
      </c>
      <c r="X32" s="93">
        <f t="shared" si="10"/>
        <v>0</v>
      </c>
      <c r="Y32" s="94">
        <f t="shared" si="11"/>
        <v>26.53</v>
      </c>
      <c r="Z32" s="91">
        <v>0</v>
      </c>
      <c r="AA32" s="92">
        <v>0</v>
      </c>
      <c r="AB32" s="92">
        <v>0</v>
      </c>
      <c r="AC32" s="92">
        <v>27</v>
      </c>
      <c r="AD32" s="95">
        <f t="shared" si="12"/>
        <v>0</v>
      </c>
      <c r="AE32" s="52">
        <f t="shared" si="13"/>
        <v>27</v>
      </c>
      <c r="AF32" s="117">
        <v>0.41682204301075299</v>
      </c>
      <c r="AG32" s="116">
        <v>0.15244341397849501</v>
      </c>
      <c r="AH32" s="54">
        <f t="shared" si="6"/>
        <v>6.7377035391934612</v>
      </c>
      <c r="AI32" s="63">
        <f t="shared" si="7"/>
        <v>6.5002288858963198</v>
      </c>
      <c r="AJ32" s="65">
        <v>88.190341273220341</v>
      </c>
      <c r="AK32" s="62">
        <v>104.07169474727255</v>
      </c>
      <c r="AL32" s="128">
        <v>82.355133144575447</v>
      </c>
      <c r="AM32" s="62">
        <v>121.57563295285263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217.5</v>
      </c>
      <c r="C33" s="40">
        <f t="shared" ref="C33:AE33" si="14">MAX(C9:C32)</f>
        <v>102.20871642652619</v>
      </c>
      <c r="D33" s="40">
        <f t="shared" si="14"/>
        <v>107.60934457483432</v>
      </c>
      <c r="E33" s="40">
        <f t="shared" si="14"/>
        <v>7.6819389986394873</v>
      </c>
      <c r="F33" s="40">
        <f t="shared" si="14"/>
        <v>192.28</v>
      </c>
      <c r="G33" s="40">
        <f t="shared" si="14"/>
        <v>109.75195455704839</v>
      </c>
      <c r="H33" s="40">
        <f t="shared" si="14"/>
        <v>96.041361336204631</v>
      </c>
      <c r="I33" s="40">
        <f t="shared" si="14"/>
        <v>-7.9778184427837244</v>
      </c>
      <c r="J33" s="40">
        <f t="shared" si="14"/>
        <v>27.19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27.19</v>
      </c>
      <c r="Q33" s="40">
        <f t="shared" si="14"/>
        <v>0</v>
      </c>
      <c r="R33" s="40">
        <f t="shared" si="14"/>
        <v>30.77</v>
      </c>
      <c r="S33" s="40">
        <f t="shared" si="14"/>
        <v>0</v>
      </c>
      <c r="T33" s="40">
        <f t="shared" si="14"/>
        <v>0</v>
      </c>
      <c r="U33" s="40">
        <f t="shared" si="14"/>
        <v>41.03</v>
      </c>
      <c r="V33" s="40">
        <f t="shared" si="14"/>
        <v>0</v>
      </c>
      <c r="W33" s="40">
        <f t="shared" si="14"/>
        <v>0</v>
      </c>
      <c r="X33" s="40">
        <f t="shared" si="14"/>
        <v>30.77</v>
      </c>
      <c r="Y33" s="40">
        <f t="shared" si="14"/>
        <v>41.03</v>
      </c>
      <c r="Z33" s="40">
        <f>MAX(Z9:Z32)</f>
        <v>10.8</v>
      </c>
      <c r="AA33" s="40">
        <f>MAX(AA9:AA32)</f>
        <v>0</v>
      </c>
      <c r="AB33" s="40">
        <f>MAX(AB9:AB32)</f>
        <v>0</v>
      </c>
      <c r="AC33" s="40">
        <f t="shared" si="14"/>
        <v>46.57</v>
      </c>
      <c r="AD33" s="40">
        <f t="shared" si="14"/>
        <v>10.8</v>
      </c>
      <c r="AE33" s="40">
        <f t="shared" si="14"/>
        <v>46.57</v>
      </c>
      <c r="AF33" s="40">
        <f t="shared" ref="AF33:AM33" si="15">MAX(AF9:AF32)</f>
        <v>0.41682204301075299</v>
      </c>
      <c r="AG33" s="40">
        <f t="shared" si="15"/>
        <v>0.15244341397849501</v>
      </c>
      <c r="AH33" s="40">
        <f t="shared" si="15"/>
        <v>8.1298620637362546</v>
      </c>
      <c r="AI33" s="40">
        <f t="shared" si="15"/>
        <v>7.5294955846609923</v>
      </c>
      <c r="AJ33" s="40">
        <f t="shared" si="15"/>
        <v>109.75195455704839</v>
      </c>
      <c r="AK33" s="40">
        <f t="shared" si="15"/>
        <v>129.33871642652619</v>
      </c>
      <c r="AL33" s="40">
        <f t="shared" si="15"/>
        <v>96.041361336204631</v>
      </c>
      <c r="AM33" s="129">
        <f t="shared" si="15"/>
        <v>137.12905440185966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183.01673469387754</v>
      </c>
      <c r="C34" s="41">
        <f t="shared" ref="C34:AE34" si="16">AVERAGE(C9:C33,C9:C32)</f>
        <v>79.221555896485683</v>
      </c>
      <c r="D34" s="41">
        <f t="shared" si="16"/>
        <v>96.839653096505003</v>
      </c>
      <c r="E34" s="41">
        <f t="shared" si="16"/>
        <v>6.9555257008868923</v>
      </c>
      <c r="F34" s="41">
        <f t="shared" si="16"/>
        <v>139.40693877551018</v>
      </c>
      <c r="G34" s="41">
        <f t="shared" si="16"/>
        <v>80.870875040703524</v>
      </c>
      <c r="H34" s="41">
        <f t="shared" si="16"/>
        <v>74.49509495500962</v>
      </c>
      <c r="I34" s="41">
        <f t="shared" si="16"/>
        <v>-15.846061884479058</v>
      </c>
      <c r="J34" s="41">
        <f t="shared" si="16"/>
        <v>23.007959183673471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23.007959183673471</v>
      </c>
      <c r="Q34" s="41">
        <f t="shared" si="16"/>
        <v>0</v>
      </c>
      <c r="R34" s="41">
        <f t="shared" si="16"/>
        <v>7.9397959183673468</v>
      </c>
      <c r="S34" s="41">
        <f t="shared" si="16"/>
        <v>0</v>
      </c>
      <c r="T34" s="41">
        <f t="shared" si="16"/>
        <v>0</v>
      </c>
      <c r="U34" s="41">
        <f t="shared" si="16"/>
        <v>30.031224489795918</v>
      </c>
      <c r="V34" s="41">
        <f t="shared" si="16"/>
        <v>0</v>
      </c>
      <c r="W34" s="41">
        <f t="shared" si="16"/>
        <v>0</v>
      </c>
      <c r="X34" s="41">
        <f t="shared" si="16"/>
        <v>7.9397959183673468</v>
      </c>
      <c r="Y34" s="41">
        <f t="shared" si="16"/>
        <v>30.031224489795918</v>
      </c>
      <c r="Z34" s="41">
        <f>AVERAGE(Z9:Z33,Z9:Z32)</f>
        <v>2.7632653061224484</v>
      </c>
      <c r="AA34" s="41">
        <f>AVERAGE(AA9:AA33,AA9:AA32)</f>
        <v>0</v>
      </c>
      <c r="AB34" s="41">
        <f>AVERAGE(AB9:AB33,AB9:AB32)</f>
        <v>0</v>
      </c>
      <c r="AC34" s="41">
        <f t="shared" si="16"/>
        <v>30.80387755102042</v>
      </c>
      <c r="AD34" s="41">
        <f t="shared" si="16"/>
        <v>2.7632653061224484</v>
      </c>
      <c r="AE34" s="41">
        <f t="shared" si="16"/>
        <v>30.80387755102042</v>
      </c>
      <c r="AF34" s="41">
        <f t="shared" ref="AF34:AM34" si="17">AVERAGE(AF9:AF33,AF9:AF32)</f>
        <v>0.41682204301075348</v>
      </c>
      <c r="AG34" s="41">
        <f t="shared" si="17"/>
        <v>0.15244341397849495</v>
      </c>
      <c r="AH34" s="41">
        <f t="shared" si="17"/>
        <v>6.5274120429087708</v>
      </c>
      <c r="AI34" s="41">
        <f t="shared" si="17"/>
        <v>6.8030822869083947</v>
      </c>
      <c r="AJ34" s="41">
        <f t="shared" si="17"/>
        <v>83.413732183560668</v>
      </c>
      <c r="AK34" s="41">
        <f t="shared" si="17"/>
        <v>109.62869875362854</v>
      </c>
      <c r="AL34" s="41">
        <f t="shared" si="17"/>
        <v>81.806931689703489</v>
      </c>
      <c r="AM34" s="130">
        <f t="shared" si="17"/>
        <v>126.63597370521978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49" t="s">
        <v>15</v>
      </c>
      <c r="B36" s="150"/>
      <c r="C36" s="150"/>
      <c r="D36" s="150"/>
      <c r="E36" s="150"/>
      <c r="F36" s="151"/>
      <c r="G36" s="113"/>
      <c r="H36" s="134" t="s">
        <v>94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6"/>
      <c r="W36" s="134" t="s">
        <v>95</v>
      </c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6"/>
      <c r="AL36" s="134" t="s">
        <v>96</v>
      </c>
      <c r="AM36" s="135"/>
      <c r="AN36" s="135"/>
      <c r="AO36" s="135"/>
      <c r="AP36" s="135"/>
      <c r="AQ36" s="135"/>
      <c r="AR36" s="135"/>
      <c r="AS36" s="136"/>
    </row>
    <row r="37" spans="1:45" ht="23.25" customHeight="1" x14ac:dyDescent="0.25">
      <c r="A37" s="139" t="s">
        <v>93</v>
      </c>
      <c r="B37" s="140"/>
      <c r="C37" s="140"/>
      <c r="D37" s="139" t="s">
        <v>100</v>
      </c>
      <c r="E37" s="140"/>
      <c r="F37" s="141"/>
      <c r="G37" s="114"/>
      <c r="H37" s="138" t="s">
        <v>19</v>
      </c>
      <c r="I37" s="132"/>
      <c r="J37" s="132"/>
      <c r="K37" s="132"/>
      <c r="L37" s="137"/>
      <c r="M37" s="131" t="s">
        <v>17</v>
      </c>
      <c r="N37" s="132"/>
      <c r="O37" s="132"/>
      <c r="P37" s="132"/>
      <c r="Q37" s="137"/>
      <c r="R37" s="131" t="s">
        <v>18</v>
      </c>
      <c r="S37" s="132"/>
      <c r="T37" s="132"/>
      <c r="U37" s="132"/>
      <c r="V37" s="133"/>
      <c r="W37" s="138" t="s">
        <v>97</v>
      </c>
      <c r="X37" s="132"/>
      <c r="Y37" s="132"/>
      <c r="Z37" s="132"/>
      <c r="AA37" s="137"/>
      <c r="AB37" s="131" t="s">
        <v>16</v>
      </c>
      <c r="AC37" s="132"/>
      <c r="AD37" s="132"/>
      <c r="AE37" s="132"/>
      <c r="AF37" s="137"/>
      <c r="AG37" s="131" t="s">
        <v>75</v>
      </c>
      <c r="AH37" s="132"/>
      <c r="AI37" s="132"/>
      <c r="AJ37" s="132"/>
      <c r="AK37" s="133"/>
      <c r="AL37" s="138" t="s">
        <v>92</v>
      </c>
      <c r="AM37" s="132"/>
      <c r="AN37" s="132"/>
      <c r="AO37" s="137"/>
      <c r="AP37" s="131" t="s">
        <v>98</v>
      </c>
      <c r="AQ37" s="132"/>
      <c r="AR37" s="132"/>
      <c r="AS37" s="13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1">
        <v>534</v>
      </c>
      <c r="K38" s="210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1">
        <v>180.33</v>
      </c>
      <c r="Z38" s="210"/>
      <c r="AA38" s="8" t="s">
        <v>21</v>
      </c>
      <c r="AB38" s="5" t="s">
        <v>23</v>
      </c>
      <c r="AC38" s="30"/>
      <c r="AD38" s="211">
        <v>729.2</v>
      </c>
      <c r="AE38" s="210"/>
      <c r="AF38" s="7" t="s">
        <v>21</v>
      </c>
      <c r="AG38" s="5" t="s">
        <v>24</v>
      </c>
      <c r="AH38" s="6"/>
      <c r="AI38" s="211">
        <v>0</v>
      </c>
      <c r="AJ38" s="210"/>
      <c r="AK38" s="99" t="s">
        <v>21</v>
      </c>
      <c r="AL38" s="98" t="s">
        <v>24</v>
      </c>
      <c r="AM38" s="210">
        <v>77.87</v>
      </c>
      <c r="AN38" s="212"/>
      <c r="AO38" s="8" t="s">
        <v>21</v>
      </c>
      <c r="AP38" s="5" t="s">
        <v>24</v>
      </c>
      <c r="AQ38" s="210">
        <v>697</v>
      </c>
      <c r="AR38" s="210"/>
      <c r="AS38" s="109" t="s">
        <v>21</v>
      </c>
    </row>
    <row r="39" spans="1:45" ht="15.75" thickBot="1" x14ac:dyDescent="0.3">
      <c r="A39" s="9" t="s">
        <v>22</v>
      </c>
      <c r="B39" s="10">
        <v>3395.58</v>
      </c>
      <c r="C39" s="11" t="s">
        <v>21</v>
      </c>
      <c r="D39" s="9" t="s">
        <v>72</v>
      </c>
      <c r="E39" s="10">
        <v>4350</v>
      </c>
      <c r="F39" s="12" t="s">
        <v>21</v>
      </c>
      <c r="G39" s="97"/>
      <c r="H39" s="100" t="s">
        <v>25</v>
      </c>
      <c r="I39" s="101"/>
      <c r="J39" s="102">
        <v>27.19</v>
      </c>
      <c r="K39" s="103" t="s">
        <v>63</v>
      </c>
      <c r="L39" s="104">
        <v>0.79166666666666663</v>
      </c>
      <c r="M39" s="105" t="s">
        <v>25</v>
      </c>
      <c r="N39" s="101"/>
      <c r="O39" s="102">
        <v>0</v>
      </c>
      <c r="P39" s="103" t="s">
        <v>63</v>
      </c>
      <c r="Q39" s="104">
        <v>0</v>
      </c>
      <c r="R39" s="100" t="s">
        <v>25</v>
      </c>
      <c r="S39" s="101"/>
      <c r="T39" s="102">
        <v>0</v>
      </c>
      <c r="U39" s="101" t="s">
        <v>63</v>
      </c>
      <c r="V39" s="107">
        <v>0</v>
      </c>
      <c r="W39" s="100" t="s">
        <v>25</v>
      </c>
      <c r="X39" s="101"/>
      <c r="Y39" s="102">
        <v>30.77</v>
      </c>
      <c r="Z39" s="101" t="s">
        <v>63</v>
      </c>
      <c r="AA39" s="107">
        <v>0.5</v>
      </c>
      <c r="AB39" s="105" t="s">
        <v>25</v>
      </c>
      <c r="AC39" s="108"/>
      <c r="AD39" s="102">
        <v>43.78</v>
      </c>
      <c r="AE39" s="103" t="s">
        <v>63</v>
      </c>
      <c r="AF39" s="107">
        <v>0.8534722222222223</v>
      </c>
      <c r="AG39" s="105" t="s">
        <v>25</v>
      </c>
      <c r="AH39" s="101"/>
      <c r="AI39" s="102"/>
      <c r="AJ39" s="101" t="s">
        <v>76</v>
      </c>
      <c r="AK39" s="106"/>
      <c r="AL39" s="100" t="s">
        <v>25</v>
      </c>
      <c r="AM39" s="101">
        <v>10.8</v>
      </c>
      <c r="AN39" s="102" t="s">
        <v>76</v>
      </c>
      <c r="AO39" s="110">
        <v>0.54166666666666663</v>
      </c>
      <c r="AP39" s="105" t="s">
        <v>25</v>
      </c>
      <c r="AQ39" s="101">
        <v>46.57</v>
      </c>
      <c r="AR39" s="103" t="s">
        <v>62</v>
      </c>
      <c r="AS39" s="106">
        <v>0.91666666666666663</v>
      </c>
    </row>
    <row r="40" spans="1:45" ht="16.5" thickTop="1" thickBot="1" x14ac:dyDescent="0.3"/>
    <row r="41" spans="1:45" ht="24" customHeight="1" thickTop="1" thickBot="1" x14ac:dyDescent="0.3">
      <c r="A41" s="159" t="s">
        <v>26</v>
      </c>
      <c r="B41" s="159"/>
      <c r="C41" s="159"/>
      <c r="D41" s="160"/>
      <c r="E41" s="161" t="s">
        <v>27</v>
      </c>
      <c r="F41" s="162"/>
      <c r="G41" s="163"/>
    </row>
    <row r="42" spans="1:45" ht="25.5" customHeight="1" thickTop="1" thickBot="1" x14ac:dyDescent="0.3">
      <c r="A42" s="164" t="s">
        <v>28</v>
      </c>
      <c r="B42" s="165"/>
      <c r="C42" s="165"/>
      <c r="D42" s="166"/>
      <c r="E42" s="43">
        <v>482.07</v>
      </c>
      <c r="F42" s="44" t="s">
        <v>70</v>
      </c>
      <c r="G42" s="47">
        <v>0.79166666666666663</v>
      </c>
    </row>
    <row r="43" spans="1:45" ht="32.25" customHeight="1" thickBot="1" x14ac:dyDescent="0.3">
      <c r="A43" s="167" t="s">
        <v>71</v>
      </c>
      <c r="B43" s="168"/>
      <c r="C43" s="168"/>
      <c r="D43" s="169"/>
      <c r="E43" s="77"/>
      <c r="F43" s="78"/>
      <c r="G43" s="79">
        <v>24.43</v>
      </c>
    </row>
    <row r="44" spans="1:45" ht="32.25" customHeight="1" thickBot="1" x14ac:dyDescent="0.3">
      <c r="A44" s="167" t="s">
        <v>29</v>
      </c>
      <c r="B44" s="168"/>
      <c r="C44" s="168"/>
      <c r="D44" s="169"/>
      <c r="E44" s="77"/>
      <c r="F44" s="78"/>
      <c r="G44" s="79">
        <v>27.13</v>
      </c>
    </row>
    <row r="45" spans="1:45" ht="29.25" customHeight="1" thickBot="1" x14ac:dyDescent="0.3">
      <c r="A45" s="170" t="s">
        <v>30</v>
      </c>
      <c r="B45" s="171"/>
      <c r="C45" s="171"/>
      <c r="D45" s="172"/>
      <c r="E45" s="45">
        <v>235.81</v>
      </c>
      <c r="F45" s="83" t="s">
        <v>73</v>
      </c>
      <c r="G45" s="48">
        <v>0.79166666666666663</v>
      </c>
    </row>
    <row r="46" spans="1:45" ht="34.5" customHeight="1" thickBot="1" x14ac:dyDescent="0.3">
      <c r="A46" s="152" t="s">
        <v>31</v>
      </c>
      <c r="B46" s="153"/>
      <c r="C46" s="153"/>
      <c r="D46" s="154"/>
      <c r="E46" s="46">
        <v>246.26</v>
      </c>
      <c r="F46" s="80" t="s">
        <v>73</v>
      </c>
      <c r="G46" s="60">
        <v>0.79166666666666663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106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5"/>
      <c r="AN80" s="155"/>
      <c r="AO80" s="155"/>
    </row>
    <row r="81" spans="39:41" x14ac:dyDescent="0.25">
      <c r="AM81" s="155"/>
      <c r="AN81" s="155"/>
      <c r="AO81" s="155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 AOU 23 </vt:lpstr>
      <vt:lpstr>'04 AOU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2023-08-05T06:39:08Z</dcterms:modified>
</cp:coreProperties>
</file>