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B38177AD-83CA-4C49-94CA-53AC9CB1D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 JUN 23 " sheetId="3" r:id="rId1"/>
  </sheets>
  <externalReferences>
    <externalReference r:id="rId2"/>
    <externalReference r:id="rId3"/>
  </externalReferences>
  <definedNames>
    <definedName name="_xlnm.Print_Area" localSheetId="0">'06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8" i="3" l="1"/>
  <c r="L9" i="3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AD27" i="3"/>
  <c r="G27" i="3" s="1"/>
  <c r="AE27" i="3"/>
  <c r="AD28" i="3"/>
  <c r="G28" i="3" s="1"/>
  <c r="AE28" i="3"/>
  <c r="AD29" i="3"/>
  <c r="G29" i="3" s="1"/>
  <c r="AE29" i="3"/>
  <c r="AD30" i="3"/>
  <c r="G30" i="3" s="1"/>
  <c r="AE30" i="3"/>
  <c r="AD31" i="3"/>
  <c r="G31" i="3" s="1"/>
  <c r="AE31" i="3"/>
  <c r="AD32" i="3"/>
  <c r="G32" i="3" s="1"/>
  <c r="AE32" i="3"/>
  <c r="AE9" i="3"/>
  <c r="AD9" i="3"/>
  <c r="G9" i="3" s="1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H14" i="3" s="1"/>
  <c r="Y14" i="3"/>
  <c r="X15" i="3"/>
  <c r="H15" i="3" s="1"/>
  <c r="Y15" i="3"/>
  <c r="X16" i="3"/>
  <c r="H16" i="3" s="1"/>
  <c r="Y16" i="3"/>
  <c r="X17" i="3"/>
  <c r="H17" i="3" s="1"/>
  <c r="Y17" i="3"/>
  <c r="X18" i="3"/>
  <c r="H18" i="3" s="1"/>
  <c r="Y18" i="3"/>
  <c r="X19" i="3"/>
  <c r="H19" i="3" s="1"/>
  <c r="Y19" i="3"/>
  <c r="X20" i="3"/>
  <c r="H20" i="3" s="1"/>
  <c r="Y20" i="3"/>
  <c r="X21" i="3"/>
  <c r="H21" i="3" s="1"/>
  <c r="Y21" i="3"/>
  <c r="X22" i="3"/>
  <c r="H22" i="3" s="1"/>
  <c r="Y22" i="3"/>
  <c r="X23" i="3"/>
  <c r="H23" i="3" s="1"/>
  <c r="Y23" i="3"/>
  <c r="X24" i="3"/>
  <c r="H24" i="3" s="1"/>
  <c r="Y24" i="3"/>
  <c r="X25" i="3"/>
  <c r="H25" i="3" s="1"/>
  <c r="Y25" i="3"/>
  <c r="X26" i="3"/>
  <c r="H26" i="3" s="1"/>
  <c r="Y26" i="3"/>
  <c r="X27" i="3"/>
  <c r="H27" i="3" s="1"/>
  <c r="Y27" i="3"/>
  <c r="X28" i="3"/>
  <c r="H28" i="3" s="1"/>
  <c r="Y28" i="3"/>
  <c r="X29" i="3"/>
  <c r="H29" i="3" s="1"/>
  <c r="Y29" i="3"/>
  <c r="X30" i="3"/>
  <c r="H30" i="3" s="1"/>
  <c r="Y30" i="3"/>
  <c r="X31" i="3"/>
  <c r="H31" i="3" s="1"/>
  <c r="Y31" i="3"/>
  <c r="X32" i="3"/>
  <c r="H32" i="3" s="1"/>
  <c r="Y32" i="3"/>
  <c r="Y9" i="3"/>
  <c r="X9" i="3"/>
  <c r="H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Q15" i="3" l="1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AH9" i="3" l="1"/>
  <c r="I9" i="3" s="1"/>
  <c r="H33" i="3"/>
  <c r="H34" i="3" s="1"/>
  <c r="AL33" i="3"/>
  <c r="AL34" i="3" s="1"/>
  <c r="Q14" i="3"/>
  <c r="Q33" i="3" s="1"/>
  <c r="Q34" i="3" s="1"/>
  <c r="K33" i="3"/>
  <c r="K34" i="3" s="1"/>
  <c r="AH26" i="3" l="1"/>
  <c r="I26" i="3" s="1"/>
  <c r="AH32" i="3" l="1"/>
  <c r="I32" i="3" s="1"/>
  <c r="AH31" i="3"/>
  <c r="I31" i="3" s="1"/>
  <c r="AH30" i="3"/>
  <c r="I30" i="3" s="1"/>
  <c r="AH29" i="3"/>
  <c r="I29" i="3" s="1"/>
  <c r="AH28" i="3"/>
  <c r="I28" i="3" s="1"/>
  <c r="AH27" i="3"/>
  <c r="I27" i="3" s="1"/>
  <c r="AH25" i="3"/>
  <c r="I25" i="3" s="1"/>
  <c r="AH24" i="3"/>
  <c r="I24" i="3" s="1"/>
  <c r="AH23" i="3"/>
  <c r="I23" i="3" s="1"/>
  <c r="AH22" i="3"/>
  <c r="I22" i="3" s="1"/>
  <c r="AH21" i="3"/>
  <c r="I21" i="3" s="1"/>
  <c r="AH20" i="3"/>
  <c r="I20" i="3" s="1"/>
  <c r="AH19" i="3"/>
  <c r="I19" i="3" s="1"/>
  <c r="AH18" i="3"/>
  <c r="I18" i="3" s="1"/>
  <c r="AH17" i="3"/>
  <c r="I17" i="3" s="1"/>
  <c r="AH16" i="3"/>
  <c r="I16" i="3" s="1"/>
  <c r="AH15" i="3"/>
  <c r="I15" i="3" s="1"/>
  <c r="AJ33" i="3"/>
  <c r="AJ34" i="3" s="1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  <c r="AI39" i="3" l="1"/>
  <c r="AK39" i="3"/>
</calcChain>
</file>

<file path=xl/sharedStrings.xml><?xml version="1.0" encoding="utf-8"?>
<sst xmlns="http://schemas.openxmlformats.org/spreadsheetml/2006/main" count="139" uniqueCount="108">
  <si>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</si>
  <si>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</si>
  <si>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</si>
  <si>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</si>
  <si>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</si>
  <si>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</si>
  <si>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</si>
  <si>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</si>
  <si>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</si>
  <si>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</si>
  <si>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</si>
  <si>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</si>
  <si>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</si>
  <si>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</si>
  <si>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</si>
  <si>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</si>
  <si>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</si>
  <si>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</si>
  <si>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</si>
  <si>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</si>
  <si>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</si>
  <si>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</si>
  <si>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</si>
  <si>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</si>
  <si>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</si>
  <si>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</si>
  <si>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</si>
  <si>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</si>
  <si>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</si>
  <si>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</si>
  <si>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</si>
  <si>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</si>
  <si>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</si>
  <si>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</si>
  <si>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</si>
  <si>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</si>
  <si>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</si>
  <si>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</si>
  <si>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</si>
  <si>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</si>
  <si>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</si>
  <si>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</si>
  <si>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</si>
  <si>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</si>
  <si>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</si>
  <si>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</si>
  <si>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</si>
  <si>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</si>
  <si>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</si>
  <si>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</si>
  <si>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</si>
  <si>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</si>
  <si>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</si>
  <si>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</si>
  <si>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</si>
  <si>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</si>
  <si>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</si>
  <si>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</si>
  <si>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</si>
  <si>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</si>
  <si>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</si>
  <si>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</si>
  <si>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</si>
  <si>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</si>
  <si>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</si>
  <si>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</si>
  <si>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</si>
  <si>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</si>
  <si>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</si>
  <si>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</si>
  <si>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</si>
  <si>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</si>
  <si>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</si>
  <si>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</si>
  <si>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</si>
  <si>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</si>
  <si>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</si>
  <si>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</si>
  <si>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</si>
  <si>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</si>
  <si>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</si>
  <si>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</si>
  <si>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</si>
  <si>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</si>
  <si>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</si>
  <si>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</si>
  <si>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</si>
  <si>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</si>
  <si>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</si>
  <si>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</si>
  <si>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</si>
  <si>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</si>
  <si>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</si>
  <si>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</si>
  <si>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</si>
  <si>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</si>
  <si>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</si>
  <si>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</si>
  <si>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</si>
  <si>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</si>
  <si>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</si>
  <si>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</si>
  <si>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</si>
  <si>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</si>
  <si>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</si>
  <si>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DOSSA ET FOFANA</t>
  </si>
  <si>
    <t>MONTCHO ET DOSSA</t>
  </si>
  <si>
    <t>à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</si>
</sst>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'06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'!$B$9:$B$32</c:f>
              <c:numCache>
                <c:formatCode>General</c:formatCode>
                <c:ptCount val="24"/>
                <c:pt idx="0">
                  <c:v>190.63</c:v>
                </c:pt>
                <c:pt idx="1">
                  <c:v>175.99</c:v>
                </c:pt>
                <c:pt idx="2">
                  <c:v>170.84</c:v>
                </c:pt>
                <c:pt idx="3">
                  <c:v>164.31</c:v>
                </c:pt>
                <c:pt idx="4">
                  <c:v>161.84</c:v>
                </c:pt>
                <c:pt idx="5">
                  <c:v>146.76</c:v>
                </c:pt>
                <c:pt idx="6">
                  <c:v>163.54000000000002</c:v>
                </c:pt>
                <c:pt idx="7">
                  <c:v>189.82999999999998</c:v>
                </c:pt>
                <c:pt idx="8">
                  <c:v>214.15</c:v>
                </c:pt>
                <c:pt idx="9">
                  <c:v>216.12</c:v>
                </c:pt>
                <c:pt idx="10">
                  <c:v>216.29</c:v>
                </c:pt>
                <c:pt idx="11">
                  <c:v>193.53</c:v>
                </c:pt>
                <c:pt idx="12">
                  <c:v>149.21</c:v>
                </c:pt>
                <c:pt idx="13">
                  <c:v>159.12</c:v>
                </c:pt>
                <c:pt idx="14">
                  <c:v>150.62</c:v>
                </c:pt>
                <c:pt idx="15">
                  <c:v>170.95999999999998</c:v>
                </c:pt>
                <c:pt idx="16">
                  <c:v>179.89</c:v>
                </c:pt>
                <c:pt idx="17">
                  <c:v>165.89</c:v>
                </c:pt>
                <c:pt idx="18">
                  <c:v>192.03</c:v>
                </c:pt>
                <c:pt idx="19">
                  <c:v>203</c:v>
                </c:pt>
                <c:pt idx="20">
                  <c:v>193.86</c:v>
                </c:pt>
                <c:pt idx="21">
                  <c:v>193.11</c:v>
                </c:pt>
                <c:pt idx="22">
                  <c:v>177.07</c:v>
                </c:pt>
                <c:pt idx="23">
                  <c:v>166.24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'06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'!$C$9:$C$32</c:f>
              <c:numCache>
                <c:formatCode>General</c:formatCode>
                <c:ptCount val="24"/>
                <c:pt idx="0">
                  <c:v>86.141663987396839</c:v>
                </c:pt>
                <c:pt idx="1">
                  <c:v>80.313369014264907</c:v>
                </c:pt>
                <c:pt idx="2">
                  <c:v>79.201942285125313</c:v>
                </c:pt>
                <c:pt idx="3">
                  <c:v>77.57256996826365</c:v>
                </c:pt>
                <c:pt idx="4">
                  <c:v>76.455035885262674</c:v>
                </c:pt>
                <c:pt idx="5">
                  <c:v>70.589743004595761</c:v>
                </c:pt>
                <c:pt idx="6">
                  <c:v>73.94303123890333</c:v>
                </c:pt>
                <c:pt idx="7">
                  <c:v>90.835989444019361</c:v>
                </c:pt>
                <c:pt idx="8">
                  <c:v>77.169773262943835</c:v>
                </c:pt>
                <c:pt idx="9">
                  <c:v>101.77968372171782</c:v>
                </c:pt>
                <c:pt idx="10">
                  <c:v>98.769824338078479</c:v>
                </c:pt>
                <c:pt idx="11">
                  <c:v>83.315066338600687</c:v>
                </c:pt>
                <c:pt idx="12">
                  <c:v>65.238915744133351</c:v>
                </c:pt>
                <c:pt idx="13">
                  <c:v>88.900765249359253</c:v>
                </c:pt>
                <c:pt idx="14">
                  <c:v>78.990256079865645</c:v>
                </c:pt>
                <c:pt idx="15">
                  <c:v>86.105073004458063</c:v>
                </c:pt>
                <c:pt idx="16">
                  <c:v>85.55626159879057</c:v>
                </c:pt>
                <c:pt idx="17">
                  <c:v>82.981364509991948</c:v>
                </c:pt>
                <c:pt idx="18">
                  <c:v>96.799194038564053</c:v>
                </c:pt>
                <c:pt idx="19">
                  <c:v>103.21121690294498</c:v>
                </c:pt>
                <c:pt idx="20">
                  <c:v>100.41916932108913</c:v>
                </c:pt>
                <c:pt idx="21">
                  <c:v>97.865994685999908</c:v>
                </c:pt>
                <c:pt idx="22">
                  <c:v>85.137421628369481</c:v>
                </c:pt>
                <c:pt idx="23">
                  <c:v>79.675424935331023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'06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'!$D$9:$D$32</c:f>
              <c:numCache>
                <c:formatCode>0.00</c:formatCode>
                <c:ptCount val="24"/>
                <c:pt idx="0">
                  <c:v>116.02157968187254</c:v>
                </c:pt>
                <c:pt idx="1">
                  <c:v>107.61444146971795</c:v>
                </c:pt>
                <c:pt idx="2">
                  <c:v>103.72005551337088</c:v>
                </c:pt>
                <c:pt idx="3">
                  <c:v>99.002531006422004</c:v>
                </c:pt>
                <c:pt idx="4">
                  <c:v>97.722858166815499</c:v>
                </c:pt>
                <c:pt idx="5">
                  <c:v>88.892832046346228</c:v>
                </c:pt>
                <c:pt idx="6">
                  <c:v>101.82791293722224</c:v>
                </c:pt>
                <c:pt idx="7">
                  <c:v>110.49645661638814</c:v>
                </c:pt>
                <c:pt idx="8">
                  <c:v>148.20185379368607</c:v>
                </c:pt>
                <c:pt idx="9">
                  <c:v>125.10725451429195</c:v>
                </c:pt>
                <c:pt idx="10">
                  <c:v>128.29439342393147</c:v>
                </c:pt>
                <c:pt idx="11">
                  <c:v>121.0238691520496</c:v>
                </c:pt>
                <c:pt idx="12">
                  <c:v>96.040483182058125</c:v>
                </c:pt>
                <c:pt idx="13">
                  <c:v>83.054077588494991</c:v>
                </c:pt>
                <c:pt idx="14">
                  <c:v>84.687161314167966</c:v>
                </c:pt>
                <c:pt idx="15">
                  <c:v>97.234257045102211</c:v>
                </c:pt>
                <c:pt idx="16">
                  <c:v>106.4776106064802</c:v>
                </c:pt>
                <c:pt idx="17">
                  <c:v>95.441110341748526</c:v>
                </c:pt>
                <c:pt idx="18">
                  <c:v>106.97963237044789</c:v>
                </c:pt>
                <c:pt idx="19">
                  <c:v>109.21402894083415</c:v>
                </c:pt>
                <c:pt idx="20">
                  <c:v>103.11189690364689</c:v>
                </c:pt>
                <c:pt idx="21">
                  <c:v>105.98410996815869</c:v>
                </c:pt>
                <c:pt idx="22">
                  <c:v>103.10356533139147</c:v>
                </c:pt>
                <c:pt idx="23">
                  <c:v>97.914853165655913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'06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'!$E$9:$E$32</c:f>
              <c:numCache>
                <c:formatCode>0.00</c:formatCode>
                <c:ptCount val="24"/>
                <c:pt idx="0">
                  <c:v>-11.533243669269382</c:v>
                </c:pt>
                <c:pt idx="1">
                  <c:v>-11.937810483982844</c:v>
                </c:pt>
                <c:pt idx="2">
                  <c:v>-12.081997798496161</c:v>
                </c:pt>
                <c:pt idx="3">
                  <c:v>-12.265100974685652</c:v>
                </c:pt>
                <c:pt idx="4">
                  <c:v>-12.337894052078155</c:v>
                </c:pt>
                <c:pt idx="5">
                  <c:v>-12.722575050942027</c:v>
                </c:pt>
                <c:pt idx="6">
                  <c:v>-12.230944176125547</c:v>
                </c:pt>
                <c:pt idx="7">
                  <c:v>-11.502446060407578</c:v>
                </c:pt>
                <c:pt idx="8">
                  <c:v>-11.221627056629814</c:v>
                </c:pt>
                <c:pt idx="9">
                  <c:v>-10.766938236009764</c:v>
                </c:pt>
                <c:pt idx="10">
                  <c:v>-10.774217762009926</c:v>
                </c:pt>
                <c:pt idx="11">
                  <c:v>-10.808935490650242</c:v>
                </c:pt>
                <c:pt idx="12">
                  <c:v>-12.069398926191468</c:v>
                </c:pt>
                <c:pt idx="13">
                  <c:v>-12.834842837854268</c:v>
                </c:pt>
                <c:pt idx="14">
                  <c:v>-13.057417394033649</c:v>
                </c:pt>
                <c:pt idx="15">
                  <c:v>-12.379330049560338</c:v>
                </c:pt>
                <c:pt idx="16">
                  <c:v>-12.143872205270782</c:v>
                </c:pt>
                <c:pt idx="17">
                  <c:v>-12.532474851740517</c:v>
                </c:pt>
                <c:pt idx="18">
                  <c:v>-11.748826409011883</c:v>
                </c:pt>
                <c:pt idx="19">
                  <c:v>-9.4252458437791091</c:v>
                </c:pt>
                <c:pt idx="20">
                  <c:v>-9.6710662247360091</c:v>
                </c:pt>
                <c:pt idx="21">
                  <c:v>-10.740104654158504</c:v>
                </c:pt>
                <c:pt idx="22">
                  <c:v>-11.170986959760942</c:v>
                </c:pt>
                <c:pt idx="23">
                  <c:v>-11.350278100986948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'06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'!$Q$9:$Q$32</c:f>
              <c:numCache>
                <c:formatCode>0.00</c:formatCode>
                <c:ptCount val="24"/>
                <c:pt idx="0">
                  <c:v>20.079999999999998</c:v>
                </c:pt>
                <c:pt idx="1">
                  <c:v>20.079999999999998</c:v>
                </c:pt>
                <c:pt idx="2">
                  <c:v>20.079999999999998</c:v>
                </c:pt>
                <c:pt idx="3">
                  <c:v>20.079999999999998</c:v>
                </c:pt>
                <c:pt idx="4">
                  <c:v>20.079999999999998</c:v>
                </c:pt>
                <c:pt idx="5">
                  <c:v>20.079999999999998</c:v>
                </c:pt>
                <c:pt idx="6">
                  <c:v>20.079999999999998</c:v>
                </c:pt>
                <c:pt idx="7">
                  <c:v>20.079999999999998</c:v>
                </c:pt>
                <c:pt idx="8">
                  <c:v>20.079999999999998</c:v>
                </c:pt>
                <c:pt idx="9">
                  <c:v>20.079999999999998</c:v>
                </c:pt>
                <c:pt idx="10">
                  <c:v>20.079999999999998</c:v>
                </c:pt>
                <c:pt idx="11">
                  <c:v>20.079999999999998</c:v>
                </c:pt>
                <c:pt idx="12">
                  <c:v>20.079999999999998</c:v>
                </c:pt>
                <c:pt idx="13">
                  <c:v>20.079999999999998</c:v>
                </c:pt>
                <c:pt idx="14">
                  <c:v>20.079999999999998</c:v>
                </c:pt>
                <c:pt idx="15">
                  <c:v>20.079999999999998</c:v>
                </c:pt>
                <c:pt idx="16">
                  <c:v>20.079999999999998</c:v>
                </c:pt>
                <c:pt idx="17">
                  <c:v>20.079999999999998</c:v>
                </c:pt>
                <c:pt idx="18">
                  <c:v>20.079999999999998</c:v>
                </c:pt>
                <c:pt idx="19">
                  <c:v>18</c:v>
                </c:pt>
                <c:pt idx="20">
                  <c:v>18</c:v>
                </c:pt>
                <c:pt idx="21">
                  <c:v>19.05</c:v>
                </c:pt>
                <c:pt idx="22">
                  <c:v>19.05</c:v>
                </c:pt>
                <c:pt idx="23">
                  <c:v>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'06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'!$AE$9:$AE$32</c:f>
              <c:numCache>
                <c:formatCode>0.00</c:formatCode>
                <c:ptCount val="24"/>
                <c:pt idx="0">
                  <c:v>50.54</c:v>
                </c:pt>
                <c:pt idx="1">
                  <c:v>50.69</c:v>
                </c:pt>
                <c:pt idx="2">
                  <c:v>50.73</c:v>
                </c:pt>
                <c:pt idx="3">
                  <c:v>51.18</c:v>
                </c:pt>
                <c:pt idx="4">
                  <c:v>51.49</c:v>
                </c:pt>
                <c:pt idx="5">
                  <c:v>52.23</c:v>
                </c:pt>
                <c:pt idx="6">
                  <c:v>52.86</c:v>
                </c:pt>
                <c:pt idx="7">
                  <c:v>52.65</c:v>
                </c:pt>
                <c:pt idx="8">
                  <c:v>52.57</c:v>
                </c:pt>
                <c:pt idx="9">
                  <c:v>52.78</c:v>
                </c:pt>
                <c:pt idx="10">
                  <c:v>52.47</c:v>
                </c:pt>
                <c:pt idx="11">
                  <c:v>74.010000000000005</c:v>
                </c:pt>
                <c:pt idx="12">
                  <c:v>73.34</c:v>
                </c:pt>
                <c:pt idx="13">
                  <c:v>36.049999999999997</c:v>
                </c:pt>
                <c:pt idx="14">
                  <c:v>36.28</c:v>
                </c:pt>
                <c:pt idx="15">
                  <c:v>40.159999999999997</c:v>
                </c:pt>
                <c:pt idx="16">
                  <c:v>39.909999999999997</c:v>
                </c:pt>
                <c:pt idx="17">
                  <c:v>39.979999999999997</c:v>
                </c:pt>
                <c:pt idx="18">
                  <c:v>41.09</c:v>
                </c:pt>
                <c:pt idx="19">
                  <c:v>40.1</c:v>
                </c:pt>
                <c:pt idx="20">
                  <c:v>40.43</c:v>
                </c:pt>
                <c:pt idx="21">
                  <c:v>39.78</c:v>
                </c:pt>
                <c:pt idx="22">
                  <c:v>39.909999999999997</c:v>
                </c:pt>
                <c:pt idx="23">
                  <c:v>40.24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'06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'!$AK$9:$AK$32</c:f>
              <c:numCache>
                <c:formatCode>0.00</c:formatCode>
                <c:ptCount val="24"/>
                <c:pt idx="0">
                  <c:v>136.68166398739683</c:v>
                </c:pt>
                <c:pt idx="1">
                  <c:v>131.0033690142649</c:v>
                </c:pt>
                <c:pt idx="2">
                  <c:v>129.9319422851253</c:v>
                </c:pt>
                <c:pt idx="3">
                  <c:v>128.75256996826366</c:v>
                </c:pt>
                <c:pt idx="4">
                  <c:v>127.94503588526268</c:v>
                </c:pt>
                <c:pt idx="5">
                  <c:v>122.81974300459576</c:v>
                </c:pt>
                <c:pt idx="6">
                  <c:v>126.80303123890333</c:v>
                </c:pt>
                <c:pt idx="7">
                  <c:v>143.48598944401937</c:v>
                </c:pt>
                <c:pt idx="8">
                  <c:v>129.73977326294383</c:v>
                </c:pt>
                <c:pt idx="9">
                  <c:v>154.55968372171782</c:v>
                </c:pt>
                <c:pt idx="10">
                  <c:v>151.23982433807848</c:v>
                </c:pt>
                <c:pt idx="11">
                  <c:v>157.32506633860069</c:v>
                </c:pt>
                <c:pt idx="12">
                  <c:v>138.57891574413335</c:v>
                </c:pt>
                <c:pt idx="13">
                  <c:v>124.95076524935925</c:v>
                </c:pt>
                <c:pt idx="14">
                  <c:v>115.27025607986565</c:v>
                </c:pt>
                <c:pt idx="15">
                  <c:v>126.26507300445806</c:v>
                </c:pt>
                <c:pt idx="16">
                  <c:v>125.46626159879057</c:v>
                </c:pt>
                <c:pt idx="17">
                  <c:v>122.96136450999194</c:v>
                </c:pt>
                <c:pt idx="18">
                  <c:v>137.88919403856406</c:v>
                </c:pt>
                <c:pt idx="19">
                  <c:v>143.31121690294498</c:v>
                </c:pt>
                <c:pt idx="20">
                  <c:v>140.84916932108914</c:v>
                </c:pt>
                <c:pt idx="21">
                  <c:v>137.64599468599991</c:v>
                </c:pt>
                <c:pt idx="22">
                  <c:v>125.04742162836948</c:v>
                </c:pt>
                <c:pt idx="23">
                  <c:v>119.91542493533103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'06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'!$AM$9:$AM$32</c:f>
              <c:numCache>
                <c:formatCode>0.00</c:formatCode>
                <c:ptCount val="24"/>
                <c:pt idx="0">
                  <c:v>144.92157968187254</c:v>
                </c:pt>
                <c:pt idx="1">
                  <c:v>136.55444146971794</c:v>
                </c:pt>
                <c:pt idx="2">
                  <c:v>132.62005551337089</c:v>
                </c:pt>
                <c:pt idx="3">
                  <c:v>127.442531006422</c:v>
                </c:pt>
                <c:pt idx="4">
                  <c:v>125.7228581668155</c:v>
                </c:pt>
                <c:pt idx="5">
                  <c:v>117.49283204634622</c:v>
                </c:pt>
                <c:pt idx="6">
                  <c:v>130.57791293722224</c:v>
                </c:pt>
                <c:pt idx="7">
                  <c:v>139.18645661638814</c:v>
                </c:pt>
                <c:pt idx="8">
                  <c:v>162.68185379368606</c:v>
                </c:pt>
                <c:pt idx="9">
                  <c:v>153.64725451429194</c:v>
                </c:pt>
                <c:pt idx="10">
                  <c:v>156.71439342393145</c:v>
                </c:pt>
                <c:pt idx="11">
                  <c:v>149.4238691520496</c:v>
                </c:pt>
                <c:pt idx="12">
                  <c:v>124.41048318205813</c:v>
                </c:pt>
                <c:pt idx="13">
                  <c:v>111.46407758849499</c:v>
                </c:pt>
                <c:pt idx="14">
                  <c:v>113.41716131416797</c:v>
                </c:pt>
                <c:pt idx="15">
                  <c:v>125.96425704510222</c:v>
                </c:pt>
                <c:pt idx="16">
                  <c:v>134.93761060648021</c:v>
                </c:pt>
                <c:pt idx="17">
                  <c:v>123.95111034174853</c:v>
                </c:pt>
                <c:pt idx="18">
                  <c:v>136.22963237044789</c:v>
                </c:pt>
                <c:pt idx="19">
                  <c:v>139.26402894083415</c:v>
                </c:pt>
                <c:pt idx="20">
                  <c:v>133.19189690364689</c:v>
                </c:pt>
                <c:pt idx="21">
                  <c:v>135.73410996815869</c:v>
                </c:pt>
                <c:pt idx="22">
                  <c:v>133.37356533139146</c:v>
                </c:pt>
                <c:pt idx="23">
                  <c:v>128.11485316565592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'06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'!$F$9:$F$32</c:f>
              <c:numCache>
                <c:formatCode>General</c:formatCode>
                <c:ptCount val="24"/>
                <c:pt idx="0">
                  <c:v>191.13</c:v>
                </c:pt>
                <c:pt idx="1">
                  <c:v>185.95</c:v>
                </c:pt>
                <c:pt idx="2">
                  <c:v>182.41</c:v>
                </c:pt>
                <c:pt idx="3">
                  <c:v>180.17</c:v>
                </c:pt>
                <c:pt idx="4">
                  <c:v>181.79</c:v>
                </c:pt>
                <c:pt idx="5">
                  <c:v>168.21</c:v>
                </c:pt>
                <c:pt idx="6">
                  <c:v>152.41999999999999</c:v>
                </c:pt>
                <c:pt idx="7">
                  <c:v>157.62</c:v>
                </c:pt>
                <c:pt idx="8">
                  <c:v>163.13999999999999</c:v>
                </c:pt>
                <c:pt idx="9">
                  <c:v>165.93</c:v>
                </c:pt>
                <c:pt idx="10">
                  <c:v>140.1</c:v>
                </c:pt>
                <c:pt idx="11">
                  <c:v>130.44</c:v>
                </c:pt>
                <c:pt idx="12">
                  <c:v>130.80000000000001</c:v>
                </c:pt>
                <c:pt idx="13">
                  <c:v>121.08</c:v>
                </c:pt>
                <c:pt idx="14">
                  <c:v>154.49</c:v>
                </c:pt>
                <c:pt idx="15">
                  <c:v>156.46</c:v>
                </c:pt>
                <c:pt idx="16">
                  <c:v>161.51</c:v>
                </c:pt>
                <c:pt idx="17">
                  <c:v>168.3</c:v>
                </c:pt>
                <c:pt idx="18">
                  <c:v>204.89</c:v>
                </c:pt>
                <c:pt idx="19">
                  <c:v>199.92</c:v>
                </c:pt>
                <c:pt idx="20">
                  <c:v>195.59</c:v>
                </c:pt>
                <c:pt idx="21">
                  <c:v>189.56</c:v>
                </c:pt>
                <c:pt idx="22">
                  <c:v>178.87</c:v>
                </c:pt>
                <c:pt idx="23">
                  <c:v>168.92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'06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'!$G$9:$G$32</c:f>
              <c:numCache>
                <c:formatCode>0.00</c:formatCode>
                <c:ptCount val="24"/>
                <c:pt idx="0">
                  <c:v>78.818552314001693</c:v>
                </c:pt>
                <c:pt idx="1">
                  <c:v>76.846330768579278</c:v>
                </c:pt>
                <c:pt idx="2">
                  <c:v>72.634809221716807</c:v>
                </c:pt>
                <c:pt idx="3">
                  <c:v>72.134274089074381</c:v>
                </c:pt>
                <c:pt idx="4">
                  <c:v>73.134492943167345</c:v>
                </c:pt>
                <c:pt idx="5">
                  <c:v>68.397108611102581</c:v>
                </c:pt>
                <c:pt idx="6">
                  <c:v>69.574889021499104</c:v>
                </c:pt>
                <c:pt idx="7">
                  <c:v>70.987204753867331</c:v>
                </c:pt>
                <c:pt idx="8">
                  <c:v>70.391471243069546</c:v>
                </c:pt>
                <c:pt idx="9">
                  <c:v>67.757132743346887</c:v>
                </c:pt>
                <c:pt idx="10">
                  <c:v>53.176104137901362</c:v>
                </c:pt>
                <c:pt idx="11">
                  <c:v>58.729081523198168</c:v>
                </c:pt>
                <c:pt idx="12">
                  <c:v>65.483965502804395</c:v>
                </c:pt>
                <c:pt idx="13">
                  <c:v>55.440484610377375</c:v>
                </c:pt>
                <c:pt idx="14">
                  <c:v>71.583781471109774</c:v>
                </c:pt>
                <c:pt idx="15">
                  <c:v>75.359260415446727</c:v>
                </c:pt>
                <c:pt idx="16">
                  <c:v>73.673557365854407</c:v>
                </c:pt>
                <c:pt idx="17">
                  <c:v>76.869295329354699</c:v>
                </c:pt>
                <c:pt idx="18">
                  <c:v>93.665777350878457</c:v>
                </c:pt>
                <c:pt idx="19">
                  <c:v>89.443915582596816</c:v>
                </c:pt>
                <c:pt idx="20">
                  <c:v>87.000783913952091</c:v>
                </c:pt>
                <c:pt idx="21">
                  <c:v>82.038489650991664</c:v>
                </c:pt>
                <c:pt idx="22">
                  <c:v>76.709536387199847</c:v>
                </c:pt>
                <c:pt idx="23">
                  <c:v>71.140594729897344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'06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'!$H$9:$H$32</c:f>
              <c:numCache>
                <c:formatCode>0.00</c:formatCode>
                <c:ptCount val="24"/>
                <c:pt idx="0">
                  <c:v>104.9183656488614</c:v>
                </c:pt>
                <c:pt idx="1">
                  <c:v>101.90742462818478</c:v>
                </c:pt>
                <c:pt idx="2">
                  <c:v>102.71346433748602</c:v>
                </c:pt>
                <c:pt idx="3">
                  <c:v>101.05911827004786</c:v>
                </c:pt>
                <c:pt idx="4">
                  <c:v>101.61734028683257</c:v>
                </c:pt>
                <c:pt idx="5">
                  <c:v>93.257317343917407</c:v>
                </c:pt>
                <c:pt idx="6">
                  <c:v>76.676370261749483</c:v>
                </c:pt>
                <c:pt idx="7">
                  <c:v>80.067341361038487</c:v>
                </c:pt>
                <c:pt idx="8">
                  <c:v>85.948998521229512</c:v>
                </c:pt>
                <c:pt idx="9">
                  <c:v>91.17383993475552</c:v>
                </c:pt>
                <c:pt idx="10">
                  <c:v>80.476240038081713</c:v>
                </c:pt>
                <c:pt idx="11">
                  <c:v>65.261362684631877</c:v>
                </c:pt>
                <c:pt idx="12">
                  <c:v>59.639383947076404</c:v>
                </c:pt>
                <c:pt idx="13">
                  <c:v>59.747409351818511</c:v>
                </c:pt>
                <c:pt idx="14">
                  <c:v>76.449062863916708</c:v>
                </c:pt>
                <c:pt idx="15">
                  <c:v>74.853340292842489</c:v>
                </c:pt>
                <c:pt idx="16">
                  <c:v>81.373587064368891</c:v>
                </c:pt>
                <c:pt idx="17">
                  <c:v>84.905150136825057</c:v>
                </c:pt>
                <c:pt idx="18">
                  <c:v>103.30826679796159</c:v>
                </c:pt>
                <c:pt idx="19">
                  <c:v>102.74898643022301</c:v>
                </c:pt>
                <c:pt idx="20">
                  <c:v>101.0266561493616</c:v>
                </c:pt>
                <c:pt idx="21">
                  <c:v>100.18808754893776</c:v>
                </c:pt>
                <c:pt idx="22">
                  <c:v>95.233255261652715</c:v>
                </c:pt>
                <c:pt idx="23">
                  <c:v>91.230291120315599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'06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'!$I$9:$I$32</c:f>
              <c:numCache>
                <c:formatCode>0.00</c:formatCode>
                <c:ptCount val="24"/>
                <c:pt idx="0">
                  <c:v>7.393082037136911</c:v>
                </c:pt>
                <c:pt idx="1">
                  <c:v>7.1962446032359297</c:v>
                </c:pt>
                <c:pt idx="2">
                  <c:v>7.0617264407971776</c:v>
                </c:pt>
                <c:pt idx="3">
                  <c:v>6.9766076408777495</c:v>
                </c:pt>
                <c:pt idx="4">
                  <c:v>7.038166770000065</c:v>
                </c:pt>
                <c:pt idx="5">
                  <c:v>6.5555740449800384</c:v>
                </c:pt>
                <c:pt idx="6">
                  <c:v>6.1687407167513912</c:v>
                </c:pt>
                <c:pt idx="7">
                  <c:v>6.5654538850941764</c:v>
                </c:pt>
                <c:pt idx="8">
                  <c:v>6.799530235700904</c:v>
                </c:pt>
                <c:pt idx="9">
                  <c:v>6.9990273218976187</c:v>
                </c:pt>
                <c:pt idx="10">
                  <c:v>6.4476558240169242</c:v>
                </c:pt>
                <c:pt idx="11">
                  <c:v>6.4495557921699787</c:v>
                </c:pt>
                <c:pt idx="12">
                  <c:v>5.6766505501192102</c:v>
                </c:pt>
                <c:pt idx="13">
                  <c:v>5.8921060378041021</c:v>
                </c:pt>
                <c:pt idx="14">
                  <c:v>6.4571556649735316</c:v>
                </c:pt>
                <c:pt idx="15">
                  <c:v>6.2473992917107681</c:v>
                </c:pt>
                <c:pt idx="16">
                  <c:v>6.462855569776683</c:v>
                </c:pt>
                <c:pt idx="17">
                  <c:v>6.5255545338202454</c:v>
                </c:pt>
                <c:pt idx="18">
                  <c:v>7.9159558511599402</c:v>
                </c:pt>
                <c:pt idx="19">
                  <c:v>7.7270979871801488</c:v>
                </c:pt>
                <c:pt idx="20">
                  <c:v>7.5625599366863172</c:v>
                </c:pt>
                <c:pt idx="21">
                  <c:v>7.3334228000705979</c:v>
                </c:pt>
                <c:pt idx="22">
                  <c:v>6.9272083511474465</c:v>
                </c:pt>
                <c:pt idx="23">
                  <c:v>6.5491141497870489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'06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3.1</c:v>
                </c:pt>
                <c:pt idx="7">
                  <c:v>5.2</c:v>
                </c:pt>
                <c:pt idx="8">
                  <c:v>11.7</c:v>
                </c:pt>
                <c:pt idx="9">
                  <c:v>13</c:v>
                </c:pt>
                <c:pt idx="10">
                  <c:v>18.3</c:v>
                </c:pt>
                <c:pt idx="11">
                  <c:v>15.4</c:v>
                </c:pt>
                <c:pt idx="12">
                  <c:v>0.4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'06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'06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'06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'06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JUN 23 '!$AJ$9:$AJ$32</c:f>
              <c:numCache>
                <c:formatCode>0.00</c:formatCode>
                <c:ptCount val="24"/>
                <c:pt idx="0">
                  <c:v>78.818552314001693</c:v>
                </c:pt>
                <c:pt idx="1">
                  <c:v>76.846330768579278</c:v>
                </c:pt>
                <c:pt idx="2">
                  <c:v>72.634809221716807</c:v>
                </c:pt>
                <c:pt idx="3">
                  <c:v>72.134274089074381</c:v>
                </c:pt>
                <c:pt idx="4">
                  <c:v>73.134492943167345</c:v>
                </c:pt>
                <c:pt idx="5">
                  <c:v>68.997108611102576</c:v>
                </c:pt>
                <c:pt idx="6">
                  <c:v>72.674889021499098</c:v>
                </c:pt>
                <c:pt idx="7">
                  <c:v>76.187204753867334</c:v>
                </c:pt>
                <c:pt idx="8">
                  <c:v>82.091471243069549</c:v>
                </c:pt>
                <c:pt idx="9">
                  <c:v>80.757132743346887</c:v>
                </c:pt>
                <c:pt idx="10">
                  <c:v>71.476104137901359</c:v>
                </c:pt>
                <c:pt idx="11">
                  <c:v>74.129081523198167</c:v>
                </c:pt>
                <c:pt idx="12">
                  <c:v>65.883965502804401</c:v>
                </c:pt>
                <c:pt idx="13">
                  <c:v>55.640484610377378</c:v>
                </c:pt>
                <c:pt idx="14">
                  <c:v>71.783781471109776</c:v>
                </c:pt>
                <c:pt idx="15">
                  <c:v>75.55926041544673</c:v>
                </c:pt>
                <c:pt idx="16">
                  <c:v>73.773557365854401</c:v>
                </c:pt>
                <c:pt idx="17">
                  <c:v>76.869295329354699</c:v>
                </c:pt>
                <c:pt idx="18">
                  <c:v>93.665777350878457</c:v>
                </c:pt>
                <c:pt idx="19">
                  <c:v>89.443915582596816</c:v>
                </c:pt>
                <c:pt idx="20">
                  <c:v>87.000783913952091</c:v>
                </c:pt>
                <c:pt idx="21">
                  <c:v>82.038489650991664</c:v>
                </c:pt>
                <c:pt idx="22">
                  <c:v>76.709536387199847</c:v>
                </c:pt>
                <c:pt idx="23">
                  <c:v>71.140594729897344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'06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'06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JUN 23 '!$AL$9:$AL$32</c:f>
              <c:numCache>
                <c:formatCode>0.00</c:formatCode>
                <c:ptCount val="24"/>
                <c:pt idx="0">
                  <c:v>104.9183656488614</c:v>
                </c:pt>
                <c:pt idx="1">
                  <c:v>101.90742462818478</c:v>
                </c:pt>
                <c:pt idx="2">
                  <c:v>102.71346433748602</c:v>
                </c:pt>
                <c:pt idx="3">
                  <c:v>101.05911827004786</c:v>
                </c:pt>
                <c:pt idx="4">
                  <c:v>101.61734028683257</c:v>
                </c:pt>
                <c:pt idx="5">
                  <c:v>93.537317343917408</c:v>
                </c:pt>
                <c:pt idx="6">
                  <c:v>80.066370261749483</c:v>
                </c:pt>
                <c:pt idx="7">
                  <c:v>86.597341361038488</c:v>
                </c:pt>
                <c:pt idx="8">
                  <c:v>86.618998521229514</c:v>
                </c:pt>
                <c:pt idx="9">
                  <c:v>93.003839934755518</c:v>
                </c:pt>
                <c:pt idx="10">
                  <c:v>88.326240038081707</c:v>
                </c:pt>
                <c:pt idx="11">
                  <c:v>85.72136268463187</c:v>
                </c:pt>
                <c:pt idx="12">
                  <c:v>74.399383947076402</c:v>
                </c:pt>
                <c:pt idx="13">
                  <c:v>90.097409351818513</c:v>
                </c:pt>
                <c:pt idx="14">
                  <c:v>88.259062863916711</c:v>
                </c:pt>
                <c:pt idx="15">
                  <c:v>79.173340292842497</c:v>
                </c:pt>
                <c:pt idx="16">
                  <c:v>86.413587064368897</c:v>
                </c:pt>
                <c:pt idx="17">
                  <c:v>84.905150136825057</c:v>
                </c:pt>
                <c:pt idx="18">
                  <c:v>103.30826679796159</c:v>
                </c:pt>
                <c:pt idx="19">
                  <c:v>102.74898643022301</c:v>
                </c:pt>
                <c:pt idx="20">
                  <c:v>101.0266561493616</c:v>
                </c:pt>
                <c:pt idx="21">
                  <c:v>100.18808754893776</c:v>
                </c:pt>
                <c:pt idx="22">
                  <c:v>95.233255261652715</c:v>
                </c:pt>
                <c:pt idx="23">
                  <c:v>91.230291120315599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6%20Brouillon%20rap%20Journalier%20de%20JUIN%202023.xlsm" TargetMode="External"/><Relationship Id="rId1" Type="http://schemas.openxmlformats.org/officeDocument/2006/relationships/externalLinkPath" Target="/RELEVES_DISPATCHING/RELEVE_2023/RELEVES%20DES%20BILANS%20JOURNALIERS/Brouillon%20rap%20Journalier/06%20Brouillon%20rap%20Journalier%20de%20JUIN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JUIN 2023"/>
      <sheetName val="2 JUIN 2023"/>
      <sheetName val="3 JUIN 2023"/>
      <sheetName val="4 JUIN 2023"/>
      <sheetName val="5 JUIN 2023"/>
      <sheetName val="6 JUIN 2023"/>
      <sheetName val="7 JUIN 2023"/>
      <sheetName val="8 JUIN 2023"/>
      <sheetName val="9 JUIN 2023"/>
      <sheetName val="10 JUIN 2023"/>
      <sheetName val="11 JUIN 2023"/>
      <sheetName val="12 JUIN 2023"/>
      <sheetName val="13 JUIN 2023"/>
      <sheetName val="14 JUIN 2023"/>
      <sheetName val="15 JUIN 2023"/>
      <sheetName val="16 JUIN 2023"/>
      <sheetName val="17 JUIN 2023"/>
      <sheetName val="18 JUIN 2023"/>
      <sheetName val="19 JUIN 2023"/>
      <sheetName val="20 JUIN 2023"/>
      <sheetName val="21 JUIN 2023"/>
      <sheetName val="22 JUIN 2023"/>
      <sheetName val="23 JUIN 2023"/>
      <sheetName val="24 JUIN 2023"/>
      <sheetName val="25 JUIN 2023"/>
      <sheetName val="26 JUIN 2023"/>
      <sheetName val="27 JUIN 2023"/>
      <sheetName val="28 JUIN 2023"/>
      <sheetName val="29 JUIN 2023"/>
      <sheetName val="30 JUIN 2023"/>
    </sheetNames>
    <sheetDataSet>
      <sheetData sheetId="0"/>
      <sheetData sheetId="1"/>
      <sheetData sheetId="2"/>
      <sheetData sheetId="3"/>
      <sheetData sheetId="4"/>
      <sheetData sheetId="5">
        <row r="23">
          <cell r="K23">
            <v>0</v>
          </cell>
          <cell r="L23">
            <v>156.04166666667899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1" zoomScale="85" zoomScaleNormal="85" zoomScaleSheetLayoutView="85" workbookViewId="0">
      <selection activeCell="W9" sqref="W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0" t="s">
        <v>101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54" ht="20.25" x14ac:dyDescent="0.25">
      <c r="A2" s="141">
        <v>45083</v>
      </c>
      <c r="B2" s="141"/>
      <c r="C2" s="141"/>
      <c r="D2" s="141"/>
      <c r="E2" s="141"/>
      <c r="F2" s="141"/>
      <c r="G2" s="14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1" t="s">
        <v>89</v>
      </c>
      <c r="AG4" s="172"/>
      <c r="AH4" s="172"/>
      <c r="AI4" s="172"/>
      <c r="AJ4" s="147" t="s">
        <v>102</v>
      </c>
      <c r="AK4" s="148"/>
      <c r="AL4" s="147" t="s">
        <v>103</v>
      </c>
      <c r="AM4" s="148"/>
      <c r="AN4" s="134" t="s">
        <v>69</v>
      </c>
      <c r="AO4" s="135"/>
      <c r="AP4" s="135"/>
      <c r="AQ4" s="135"/>
      <c r="AR4" s="135"/>
      <c r="AS4" s="136"/>
    </row>
    <row r="5" spans="1:54" ht="15.75" customHeight="1" thickBot="1" x14ac:dyDescent="0.3">
      <c r="B5" s="144"/>
      <c r="C5" s="145"/>
      <c r="D5" s="145"/>
      <c r="E5" s="145"/>
      <c r="F5" s="145"/>
      <c r="G5" s="145"/>
      <c r="H5" s="14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73"/>
      <c r="AG5" s="174"/>
      <c r="AH5" s="174"/>
      <c r="AI5" s="174"/>
      <c r="AJ5" s="149"/>
      <c r="AK5" s="150"/>
      <c r="AL5" s="149"/>
      <c r="AM5" s="150"/>
      <c r="AN5" s="137"/>
      <c r="AO5" s="138"/>
      <c r="AP5" s="138"/>
      <c r="AQ5" s="138"/>
      <c r="AR5" s="138"/>
      <c r="AS5" s="139"/>
    </row>
    <row r="6" spans="1:54" ht="18.75" customHeight="1" thickBot="1" x14ac:dyDescent="0.3">
      <c r="B6" s="162" t="s">
        <v>1</v>
      </c>
      <c r="C6" s="163"/>
      <c r="D6" s="163"/>
      <c r="E6" s="163"/>
      <c r="F6" s="163"/>
      <c r="G6" s="163"/>
      <c r="H6" s="163"/>
      <c r="I6" s="164"/>
      <c r="J6" s="162" t="s">
        <v>74</v>
      </c>
      <c r="K6" s="165"/>
      <c r="L6" s="163"/>
      <c r="M6" s="163"/>
      <c r="N6" s="163"/>
      <c r="O6" s="163"/>
      <c r="P6" s="164"/>
      <c r="Q6" s="166"/>
      <c r="R6" s="156" t="s">
        <v>90</v>
      </c>
      <c r="S6" s="157"/>
      <c r="T6" s="157"/>
      <c r="U6" s="157"/>
      <c r="V6" s="157"/>
      <c r="W6" s="157"/>
      <c r="X6" s="157"/>
      <c r="Y6" s="157"/>
      <c r="Z6" s="156" t="s">
        <v>91</v>
      </c>
      <c r="AA6" s="157"/>
      <c r="AB6" s="157"/>
      <c r="AC6" s="157"/>
      <c r="AD6" s="157"/>
      <c r="AE6" s="157"/>
      <c r="AF6" s="158" t="s">
        <v>14</v>
      </c>
      <c r="AG6" s="159"/>
      <c r="AH6" s="167" t="s">
        <v>11</v>
      </c>
      <c r="AI6" s="168"/>
      <c r="AJ6" s="149"/>
      <c r="AK6" s="150"/>
      <c r="AL6" s="149"/>
      <c r="AM6" s="150"/>
      <c r="AN6" s="137"/>
      <c r="AO6" s="138"/>
      <c r="AP6" s="138"/>
      <c r="AQ6" s="138"/>
      <c r="AR6" s="138"/>
      <c r="AS6" s="139"/>
    </row>
    <row r="7" spans="1:54" ht="36.75" customHeight="1" thickBot="1" x14ac:dyDescent="0.3">
      <c r="B7" s="203" t="s">
        <v>12</v>
      </c>
      <c r="C7" s="204"/>
      <c r="D7" s="204"/>
      <c r="E7" s="205"/>
      <c r="F7" s="204" t="s">
        <v>13</v>
      </c>
      <c r="G7" s="204"/>
      <c r="H7" s="204"/>
      <c r="I7" s="206"/>
      <c r="J7" s="178" t="s">
        <v>7</v>
      </c>
      <c r="K7" s="154"/>
      <c r="L7" s="153" t="s">
        <v>8</v>
      </c>
      <c r="M7" s="154"/>
      <c r="N7" s="153" t="s">
        <v>9</v>
      </c>
      <c r="O7" s="154"/>
      <c r="P7" s="153" t="s">
        <v>10</v>
      </c>
      <c r="Q7" s="155"/>
      <c r="R7" s="178" t="s">
        <v>4</v>
      </c>
      <c r="S7" s="179"/>
      <c r="T7" s="179"/>
      <c r="U7" s="179"/>
      <c r="V7" s="179"/>
      <c r="W7" s="179"/>
      <c r="X7" s="153" t="s">
        <v>88</v>
      </c>
      <c r="Y7" s="155"/>
      <c r="Z7" s="178" t="s">
        <v>3</v>
      </c>
      <c r="AA7" s="179"/>
      <c r="AB7" s="179"/>
      <c r="AC7" s="154"/>
      <c r="AD7" s="207" t="s">
        <v>88</v>
      </c>
      <c r="AE7" s="207"/>
      <c r="AF7" s="160"/>
      <c r="AG7" s="161"/>
      <c r="AH7" s="169"/>
      <c r="AI7" s="170"/>
      <c r="AJ7" s="151"/>
      <c r="AK7" s="152"/>
      <c r="AL7" s="151"/>
      <c r="AM7" s="152"/>
      <c r="AN7" s="137"/>
      <c r="AO7" s="138"/>
      <c r="AP7" s="138"/>
      <c r="AQ7" s="138"/>
      <c r="AR7" s="138"/>
      <c r="AS7" s="13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190.63</v>
      </c>
      <c r="C9" s="51">
        <f t="shared" ref="C9:C32" si="0">AK9-AE9</f>
        <v>86.141663987396839</v>
      </c>
      <c r="D9" s="52">
        <f t="shared" ref="D9:D32" si="1">AM9-Y9</f>
        <v>116.02157968187254</v>
      </c>
      <c r="E9" s="59">
        <f t="shared" ref="E9:E32" si="2">(AG9+AI9)-Q9</f>
        <v>-11.533243669269382</v>
      </c>
      <c r="F9" s="76">
        <v>191.13</v>
      </c>
      <c r="G9" s="52">
        <f t="shared" ref="G9:G32" si="3">AJ9-AD9</f>
        <v>78.818552314001693</v>
      </c>
      <c r="H9" s="52">
        <f t="shared" ref="H9:H32" si="4">AL9-X9</f>
        <v>104.9183656488614</v>
      </c>
      <c r="I9" s="53">
        <f t="shared" ref="I9:I32" si="5">(AH9+AF9)-P9</f>
        <v>7.393082037136911</v>
      </c>
      <c r="J9" s="58">
        <v>0</v>
      </c>
      <c r="K9" s="84">
        <v>20.079999999999998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20.079999999999998</v>
      </c>
      <c r="R9" s="90">
        <v>0</v>
      </c>
      <c r="S9" s="84">
        <v>0</v>
      </c>
      <c r="T9" s="84">
        <v>0</v>
      </c>
      <c r="U9" s="84">
        <v>28.9</v>
      </c>
      <c r="V9" s="84">
        <v>0</v>
      </c>
      <c r="W9" s="84">
        <v>0</v>
      </c>
      <c r="X9" s="93">
        <f>R9+T9+V9</f>
        <v>0</v>
      </c>
      <c r="Y9" s="94">
        <f>S9+U9+W9</f>
        <v>28.9</v>
      </c>
      <c r="Z9" s="90">
        <v>0</v>
      </c>
      <c r="AA9" s="84">
        <v>0</v>
      </c>
      <c r="AB9" s="84">
        <v>0</v>
      </c>
      <c r="AC9" s="84">
        <v>50.54</v>
      </c>
      <c r="AD9" s="95">
        <f>Z9+AB9</f>
        <v>0</v>
      </c>
      <c r="AE9" s="52">
        <f>AA9+AC9</f>
        <v>50.54</v>
      </c>
      <c r="AF9" s="115">
        <v>0.13518709677419299</v>
      </c>
      <c r="AG9" s="116">
        <v>0.43407836021505403</v>
      </c>
      <c r="AH9" s="54">
        <f t="shared" ref="AH9:AH32" si="6">(F9+P9+X9+AD9)-(AJ9+AL9+AF9)</f>
        <v>7.2578949403627178</v>
      </c>
      <c r="AI9" s="63">
        <f t="shared" ref="AI9:AI32" si="7">(B9+Q9+Y9+AE9)-(AM9+AK9+AG9)</f>
        <v>8.1126779705155627</v>
      </c>
      <c r="AJ9" s="64">
        <v>78.818552314001693</v>
      </c>
      <c r="AK9" s="61">
        <v>136.68166398739683</v>
      </c>
      <c r="AL9" s="66">
        <v>104.9183656488614</v>
      </c>
      <c r="AM9" s="61">
        <v>144.92157968187254</v>
      </c>
      <c r="AS9" s="120"/>
      <c r="BA9" s="42"/>
      <c r="BB9" s="42"/>
    </row>
    <row r="10" spans="1:54" ht="15.75" x14ac:dyDescent="0.25">
      <c r="A10" s="25">
        <v>2</v>
      </c>
      <c r="B10" s="69">
        <v>175.99</v>
      </c>
      <c r="C10" s="51">
        <f t="shared" si="0"/>
        <v>80.313369014264907</v>
      </c>
      <c r="D10" s="52">
        <f t="shared" si="1"/>
        <v>107.61444146971795</v>
      </c>
      <c r="E10" s="59">
        <f t="shared" si="2"/>
        <v>-11.937810483982844</v>
      </c>
      <c r="F10" s="68">
        <v>185.95</v>
      </c>
      <c r="G10" s="52">
        <f t="shared" si="3"/>
        <v>76.846330768579278</v>
      </c>
      <c r="H10" s="52">
        <f t="shared" si="4"/>
        <v>101.90742462818478</v>
      </c>
      <c r="I10" s="53">
        <f t="shared" si="5"/>
        <v>7.1962446032359297</v>
      </c>
      <c r="J10" s="58">
        <v>0</v>
      </c>
      <c r="K10" s="81">
        <v>20.079999999999998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20.079999999999998</v>
      </c>
      <c r="R10" s="90">
        <v>0</v>
      </c>
      <c r="S10" s="84">
        <v>0</v>
      </c>
      <c r="T10" s="84">
        <v>0</v>
      </c>
      <c r="U10" s="84">
        <v>28.94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28.94</v>
      </c>
      <c r="Z10" s="90">
        <v>0</v>
      </c>
      <c r="AA10" s="84">
        <v>0</v>
      </c>
      <c r="AB10" s="84">
        <v>0</v>
      </c>
      <c r="AC10" s="84">
        <v>50.69</v>
      </c>
      <c r="AD10" s="95">
        <f t="shared" ref="AD10:AD32" si="12">Z10+AB10</f>
        <v>0</v>
      </c>
      <c r="AE10" s="52">
        <f t="shared" ref="AE10:AE32" si="13">AA10+AC10</f>
        <v>50.69</v>
      </c>
      <c r="AF10" s="117">
        <v>0.13518709677419299</v>
      </c>
      <c r="AG10" s="116">
        <v>0.43407836021505403</v>
      </c>
      <c r="AH10" s="54">
        <f t="shared" si="6"/>
        <v>7.0610575064617365</v>
      </c>
      <c r="AI10" s="63">
        <f t="shared" si="7"/>
        <v>7.7081111558021007</v>
      </c>
      <c r="AJ10" s="64">
        <v>76.846330768579278</v>
      </c>
      <c r="AK10" s="61">
        <v>131.0033690142649</v>
      </c>
      <c r="AL10" s="66">
        <v>101.90742462818478</v>
      </c>
      <c r="AM10" s="61">
        <v>136.55444146971794</v>
      </c>
      <c r="AS10" s="120"/>
      <c r="BA10" s="42"/>
      <c r="BB10" s="42"/>
    </row>
    <row r="11" spans="1:54" ht="15" customHeight="1" x14ac:dyDescent="0.25">
      <c r="A11" s="25">
        <v>3</v>
      </c>
      <c r="B11" s="69">
        <v>170.84</v>
      </c>
      <c r="C11" s="51">
        <f t="shared" si="0"/>
        <v>79.201942285125313</v>
      </c>
      <c r="D11" s="52">
        <f t="shared" si="1"/>
        <v>103.72005551337088</v>
      </c>
      <c r="E11" s="59">
        <f t="shared" si="2"/>
        <v>-12.081997798496161</v>
      </c>
      <c r="F11" s="68">
        <v>182.41</v>
      </c>
      <c r="G11" s="52">
        <f t="shared" si="3"/>
        <v>72.634809221716807</v>
      </c>
      <c r="H11" s="52">
        <f t="shared" si="4"/>
        <v>102.71346433748602</v>
      </c>
      <c r="I11" s="53">
        <f t="shared" si="5"/>
        <v>7.0617264407971776</v>
      </c>
      <c r="J11" s="58">
        <v>0</v>
      </c>
      <c r="K11" s="81">
        <v>20.079999999999998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20.079999999999998</v>
      </c>
      <c r="R11" s="90">
        <v>0</v>
      </c>
      <c r="S11" s="84">
        <v>0</v>
      </c>
      <c r="T11" s="84">
        <v>0</v>
      </c>
      <c r="U11" s="84">
        <v>28.9</v>
      </c>
      <c r="V11" s="84">
        <v>0</v>
      </c>
      <c r="W11" s="84">
        <v>0</v>
      </c>
      <c r="X11" s="93">
        <f t="shared" si="10"/>
        <v>0</v>
      </c>
      <c r="Y11" s="94">
        <f t="shared" si="11"/>
        <v>28.9</v>
      </c>
      <c r="Z11" s="90">
        <v>0</v>
      </c>
      <c r="AA11" s="84">
        <v>0</v>
      </c>
      <c r="AB11" s="84">
        <v>0</v>
      </c>
      <c r="AC11" s="84">
        <v>50.73</v>
      </c>
      <c r="AD11" s="95">
        <f t="shared" si="12"/>
        <v>0</v>
      </c>
      <c r="AE11" s="52">
        <f t="shared" si="13"/>
        <v>50.73</v>
      </c>
      <c r="AF11" s="117">
        <v>0.13518709677419299</v>
      </c>
      <c r="AG11" s="116">
        <v>0.43407836021505403</v>
      </c>
      <c r="AH11" s="54">
        <f t="shared" si="6"/>
        <v>6.9265393440229843</v>
      </c>
      <c r="AI11" s="63">
        <f t="shared" si="7"/>
        <v>7.5639238412887835</v>
      </c>
      <c r="AJ11" s="64">
        <v>72.634809221716807</v>
      </c>
      <c r="AK11" s="61">
        <v>129.9319422851253</v>
      </c>
      <c r="AL11" s="66">
        <v>102.71346433748602</v>
      </c>
      <c r="AM11" s="61">
        <v>132.62005551337089</v>
      </c>
      <c r="AS11" s="120"/>
      <c r="BA11" s="42"/>
      <c r="BB11" s="42"/>
    </row>
    <row r="12" spans="1:54" ht="15" customHeight="1" x14ac:dyDescent="0.25">
      <c r="A12" s="25">
        <v>4</v>
      </c>
      <c r="B12" s="69">
        <v>164.31</v>
      </c>
      <c r="C12" s="51">
        <f t="shared" si="0"/>
        <v>77.57256996826365</v>
      </c>
      <c r="D12" s="52">
        <f t="shared" si="1"/>
        <v>99.002531006422004</v>
      </c>
      <c r="E12" s="59">
        <f t="shared" si="2"/>
        <v>-12.265100974685652</v>
      </c>
      <c r="F12" s="68">
        <v>180.17</v>
      </c>
      <c r="G12" s="52">
        <f t="shared" si="3"/>
        <v>72.134274089074381</v>
      </c>
      <c r="H12" s="52">
        <f t="shared" si="4"/>
        <v>101.05911827004786</v>
      </c>
      <c r="I12" s="53">
        <f t="shared" si="5"/>
        <v>6.9766076408777495</v>
      </c>
      <c r="J12" s="58">
        <v>0</v>
      </c>
      <c r="K12" s="81">
        <v>20.079999999999998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20.079999999999998</v>
      </c>
      <c r="R12" s="90">
        <v>0</v>
      </c>
      <c r="S12" s="84">
        <v>0</v>
      </c>
      <c r="T12" s="84">
        <v>0</v>
      </c>
      <c r="U12" s="84">
        <v>28.44</v>
      </c>
      <c r="V12" s="84">
        <v>0</v>
      </c>
      <c r="W12" s="84">
        <v>0</v>
      </c>
      <c r="X12" s="93">
        <f t="shared" si="10"/>
        <v>0</v>
      </c>
      <c r="Y12" s="94">
        <f t="shared" si="11"/>
        <v>28.44</v>
      </c>
      <c r="Z12" s="90">
        <v>0</v>
      </c>
      <c r="AA12" s="84">
        <v>0</v>
      </c>
      <c r="AB12" s="84">
        <v>0</v>
      </c>
      <c r="AC12" s="84">
        <v>51.18</v>
      </c>
      <c r="AD12" s="95">
        <f t="shared" si="12"/>
        <v>0</v>
      </c>
      <c r="AE12" s="52">
        <f t="shared" si="13"/>
        <v>51.18</v>
      </c>
      <c r="AF12" s="117">
        <v>0.13518709677419299</v>
      </c>
      <c r="AG12" s="116">
        <v>0.43407836021505403</v>
      </c>
      <c r="AH12" s="54">
        <f t="shared" si="6"/>
        <v>6.8414205441035563</v>
      </c>
      <c r="AI12" s="63">
        <f t="shared" si="7"/>
        <v>7.3808206650992929</v>
      </c>
      <c r="AJ12" s="64">
        <v>72.134274089074381</v>
      </c>
      <c r="AK12" s="61">
        <v>128.75256996826366</v>
      </c>
      <c r="AL12" s="66">
        <v>101.05911827004786</v>
      </c>
      <c r="AM12" s="61">
        <v>127.442531006422</v>
      </c>
      <c r="AS12" s="120"/>
      <c r="BA12" s="42"/>
      <c r="BB12" s="42"/>
    </row>
    <row r="13" spans="1:54" ht="15.75" x14ac:dyDescent="0.25">
      <c r="A13" s="25">
        <v>5</v>
      </c>
      <c r="B13" s="69">
        <v>161.84</v>
      </c>
      <c r="C13" s="51">
        <f t="shared" si="0"/>
        <v>76.455035885262674</v>
      </c>
      <c r="D13" s="52">
        <f t="shared" si="1"/>
        <v>97.722858166815499</v>
      </c>
      <c r="E13" s="59">
        <f t="shared" si="2"/>
        <v>-12.337894052078155</v>
      </c>
      <c r="F13" s="68">
        <v>181.79</v>
      </c>
      <c r="G13" s="52">
        <f t="shared" si="3"/>
        <v>73.134492943167345</v>
      </c>
      <c r="H13" s="52">
        <f t="shared" si="4"/>
        <v>101.61734028683257</v>
      </c>
      <c r="I13" s="53">
        <f t="shared" si="5"/>
        <v>7.038166770000065</v>
      </c>
      <c r="J13" s="58">
        <v>0</v>
      </c>
      <c r="K13" s="81">
        <v>20.079999999999998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20.079999999999998</v>
      </c>
      <c r="R13" s="90">
        <v>0</v>
      </c>
      <c r="S13" s="84">
        <v>0</v>
      </c>
      <c r="T13" s="84">
        <v>0</v>
      </c>
      <c r="U13" s="84">
        <v>28</v>
      </c>
      <c r="V13" s="84">
        <v>0</v>
      </c>
      <c r="W13" s="84">
        <v>0</v>
      </c>
      <c r="X13" s="93">
        <f t="shared" si="10"/>
        <v>0</v>
      </c>
      <c r="Y13" s="94">
        <f t="shared" si="11"/>
        <v>28</v>
      </c>
      <c r="Z13" s="90">
        <v>0</v>
      </c>
      <c r="AA13" s="84">
        <v>0</v>
      </c>
      <c r="AB13" s="84">
        <v>0</v>
      </c>
      <c r="AC13" s="84">
        <v>51.49</v>
      </c>
      <c r="AD13" s="95">
        <f t="shared" si="12"/>
        <v>0</v>
      </c>
      <c r="AE13" s="52">
        <f t="shared" si="13"/>
        <v>51.49</v>
      </c>
      <c r="AF13" s="117">
        <v>0.13518709677419299</v>
      </c>
      <c r="AG13" s="116">
        <v>0.43407836021505403</v>
      </c>
      <c r="AH13" s="54">
        <f t="shared" si="6"/>
        <v>6.9029796732258717</v>
      </c>
      <c r="AI13" s="63">
        <f t="shared" si="7"/>
        <v>7.3080275877067891</v>
      </c>
      <c r="AJ13" s="64">
        <v>73.134492943167345</v>
      </c>
      <c r="AK13" s="61">
        <v>127.94503588526268</v>
      </c>
      <c r="AL13" s="66">
        <v>101.61734028683257</v>
      </c>
      <c r="AM13" s="61">
        <v>125.7228581668155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146.76</v>
      </c>
      <c r="C14" s="51">
        <f t="shared" si="0"/>
        <v>70.589743004595761</v>
      </c>
      <c r="D14" s="52">
        <f t="shared" si="1"/>
        <v>88.892832046346228</v>
      </c>
      <c r="E14" s="59">
        <f t="shared" si="2"/>
        <v>-12.722575050942027</v>
      </c>
      <c r="F14" s="68">
        <v>168.21</v>
      </c>
      <c r="G14" s="52">
        <f t="shared" si="3"/>
        <v>68.397108611102581</v>
      </c>
      <c r="H14" s="52">
        <f t="shared" si="4"/>
        <v>93.257317343917407</v>
      </c>
      <c r="I14" s="53">
        <f t="shared" si="5"/>
        <v>6.5555740449800384</v>
      </c>
      <c r="J14" s="58">
        <v>0</v>
      </c>
      <c r="K14" s="81">
        <v>20.079999999999998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20.079999999999998</v>
      </c>
      <c r="R14" s="90">
        <v>0.28000000000000003</v>
      </c>
      <c r="S14" s="84">
        <v>0</v>
      </c>
      <c r="T14" s="84">
        <v>0</v>
      </c>
      <c r="U14" s="84">
        <v>28.6</v>
      </c>
      <c r="V14" s="84">
        <v>0</v>
      </c>
      <c r="W14" s="84">
        <v>0</v>
      </c>
      <c r="X14" s="93">
        <f t="shared" si="10"/>
        <v>0.28000000000000003</v>
      </c>
      <c r="Y14" s="94">
        <f t="shared" si="11"/>
        <v>28.6</v>
      </c>
      <c r="Z14" s="90">
        <v>0.6</v>
      </c>
      <c r="AA14" s="84">
        <v>0</v>
      </c>
      <c r="AB14" s="84">
        <v>0</v>
      </c>
      <c r="AC14" s="84">
        <v>52.23</v>
      </c>
      <c r="AD14" s="95">
        <f t="shared" si="12"/>
        <v>0.6</v>
      </c>
      <c r="AE14" s="52">
        <f t="shared" si="13"/>
        <v>52.23</v>
      </c>
      <c r="AF14" s="117">
        <v>0.13518709677419299</v>
      </c>
      <c r="AG14" s="116">
        <v>0.43407836021505403</v>
      </c>
      <c r="AH14" s="54">
        <f t="shared" si="6"/>
        <v>6.4203869482058451</v>
      </c>
      <c r="AI14" s="63">
        <f t="shared" si="7"/>
        <v>6.923346588842918</v>
      </c>
      <c r="AJ14" s="64">
        <v>68.997108611102576</v>
      </c>
      <c r="AK14" s="61">
        <v>122.81974300459576</v>
      </c>
      <c r="AL14" s="66">
        <v>93.537317343917408</v>
      </c>
      <c r="AM14" s="61">
        <v>117.49283204634622</v>
      </c>
      <c r="AS14" s="120"/>
      <c r="BA14" s="42"/>
      <c r="BB14" s="42"/>
    </row>
    <row r="15" spans="1:54" ht="15.75" x14ac:dyDescent="0.25">
      <c r="A15" s="25">
        <v>7</v>
      </c>
      <c r="B15" s="69">
        <v>163.54000000000002</v>
      </c>
      <c r="C15" s="51">
        <f t="shared" si="0"/>
        <v>73.94303123890333</v>
      </c>
      <c r="D15" s="52">
        <f t="shared" si="1"/>
        <v>101.82791293722224</v>
      </c>
      <c r="E15" s="59">
        <f t="shared" si="2"/>
        <v>-12.230944176125547</v>
      </c>
      <c r="F15" s="68">
        <v>152.41999999999999</v>
      </c>
      <c r="G15" s="52">
        <f t="shared" si="3"/>
        <v>69.574889021499104</v>
      </c>
      <c r="H15" s="52">
        <f t="shared" si="4"/>
        <v>76.676370261749483</v>
      </c>
      <c r="I15" s="53">
        <f t="shared" si="5"/>
        <v>6.1687407167513912</v>
      </c>
      <c r="J15" s="58">
        <v>0</v>
      </c>
      <c r="K15" s="81">
        <v>20.079999999999998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20.079999999999998</v>
      </c>
      <c r="R15" s="90">
        <v>3.39</v>
      </c>
      <c r="S15" s="84">
        <v>0</v>
      </c>
      <c r="T15" s="84">
        <v>0</v>
      </c>
      <c r="U15" s="84">
        <v>28.75</v>
      </c>
      <c r="V15" s="84">
        <v>0</v>
      </c>
      <c r="W15" s="84">
        <v>0</v>
      </c>
      <c r="X15" s="93">
        <f t="shared" si="10"/>
        <v>3.39</v>
      </c>
      <c r="Y15" s="94">
        <f t="shared" si="11"/>
        <v>28.75</v>
      </c>
      <c r="Z15" s="90">
        <v>3.1</v>
      </c>
      <c r="AA15" s="84">
        <v>0</v>
      </c>
      <c r="AB15" s="84">
        <v>0</v>
      </c>
      <c r="AC15" s="84">
        <v>52.86</v>
      </c>
      <c r="AD15" s="95">
        <f t="shared" si="12"/>
        <v>3.1</v>
      </c>
      <c r="AE15" s="52">
        <f t="shared" si="13"/>
        <v>52.86</v>
      </c>
      <c r="AF15" s="117">
        <v>0.13518709677419299</v>
      </c>
      <c r="AG15" s="116">
        <v>0.43407836021505403</v>
      </c>
      <c r="AH15" s="54">
        <f t="shared" si="6"/>
        <v>6.033553619977198</v>
      </c>
      <c r="AI15" s="63">
        <f t="shared" si="7"/>
        <v>7.4149774636593975</v>
      </c>
      <c r="AJ15" s="64">
        <v>72.674889021499098</v>
      </c>
      <c r="AK15" s="61">
        <v>126.80303123890333</v>
      </c>
      <c r="AL15" s="66">
        <v>80.066370261749483</v>
      </c>
      <c r="AM15" s="61">
        <v>130.57791293722224</v>
      </c>
      <c r="AS15" s="120"/>
      <c r="BA15" s="42"/>
      <c r="BB15" s="42"/>
    </row>
    <row r="16" spans="1:54" ht="15.75" x14ac:dyDescent="0.25">
      <c r="A16" s="25">
        <v>8</v>
      </c>
      <c r="B16" s="69">
        <v>189.82999999999998</v>
      </c>
      <c r="C16" s="51">
        <f t="shared" si="0"/>
        <v>90.835989444019361</v>
      </c>
      <c r="D16" s="52">
        <f t="shared" si="1"/>
        <v>110.49645661638814</v>
      </c>
      <c r="E16" s="59">
        <f t="shared" si="2"/>
        <v>-11.502446060407578</v>
      </c>
      <c r="F16" s="68">
        <v>157.62</v>
      </c>
      <c r="G16" s="52">
        <f t="shared" si="3"/>
        <v>70.987204753867331</v>
      </c>
      <c r="H16" s="52">
        <f t="shared" si="4"/>
        <v>80.067341361038487</v>
      </c>
      <c r="I16" s="53">
        <f t="shared" si="5"/>
        <v>6.5654538850941764</v>
      </c>
      <c r="J16" s="58">
        <v>0</v>
      </c>
      <c r="K16" s="81">
        <v>20.079999999999998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20.079999999999998</v>
      </c>
      <c r="R16" s="90">
        <v>6.5299999999999994</v>
      </c>
      <c r="S16" s="84">
        <v>0</v>
      </c>
      <c r="T16" s="84">
        <v>0</v>
      </c>
      <c r="U16" s="84">
        <v>28.69</v>
      </c>
      <c r="V16" s="84">
        <v>0</v>
      </c>
      <c r="W16" s="84">
        <v>0</v>
      </c>
      <c r="X16" s="93">
        <f t="shared" si="10"/>
        <v>6.5299999999999994</v>
      </c>
      <c r="Y16" s="94">
        <f t="shared" si="11"/>
        <v>28.69</v>
      </c>
      <c r="Z16" s="90">
        <v>5.2</v>
      </c>
      <c r="AA16" s="84">
        <v>0</v>
      </c>
      <c r="AB16" s="84">
        <v>0</v>
      </c>
      <c r="AC16" s="84">
        <v>52.65</v>
      </c>
      <c r="AD16" s="95">
        <f t="shared" si="12"/>
        <v>5.2</v>
      </c>
      <c r="AE16" s="52">
        <f t="shared" si="13"/>
        <v>52.65</v>
      </c>
      <c r="AF16" s="117">
        <v>0.13518709677419299</v>
      </c>
      <c r="AG16" s="116">
        <v>0.43407836021505403</v>
      </c>
      <c r="AH16" s="54">
        <f t="shared" si="6"/>
        <v>6.4302667883199831</v>
      </c>
      <c r="AI16" s="63">
        <f t="shared" si="7"/>
        <v>8.1434755793773661</v>
      </c>
      <c r="AJ16" s="64">
        <v>76.187204753867334</v>
      </c>
      <c r="AK16" s="61">
        <v>143.48598944401937</v>
      </c>
      <c r="AL16" s="66">
        <v>86.597341361038488</v>
      </c>
      <c r="AM16" s="61">
        <v>139.18645661638814</v>
      </c>
      <c r="AS16" s="120"/>
      <c r="BA16" s="42"/>
      <c r="BB16" s="42"/>
    </row>
    <row r="17" spans="1:54" ht="15.75" x14ac:dyDescent="0.25">
      <c r="A17" s="25">
        <v>9</v>
      </c>
      <c r="B17" s="69">
        <v>214.15</v>
      </c>
      <c r="C17" s="51">
        <f t="shared" si="0"/>
        <v>77.169773262943835</v>
      </c>
      <c r="D17" s="52">
        <f t="shared" si="1"/>
        <v>148.20185379368607</v>
      </c>
      <c r="E17" s="59">
        <f t="shared" si="2"/>
        <v>-11.221627056629814</v>
      </c>
      <c r="F17" s="68">
        <v>163.13999999999999</v>
      </c>
      <c r="G17" s="52">
        <f t="shared" si="3"/>
        <v>70.391471243069546</v>
      </c>
      <c r="H17" s="52">
        <f t="shared" si="4"/>
        <v>85.948998521229512</v>
      </c>
      <c r="I17" s="53">
        <f t="shared" si="5"/>
        <v>6.799530235700904</v>
      </c>
      <c r="J17" s="58">
        <v>0</v>
      </c>
      <c r="K17" s="81">
        <v>20.079999999999998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20.079999999999998</v>
      </c>
      <c r="R17" s="90">
        <v>0.66999999999999993</v>
      </c>
      <c r="S17" s="84">
        <v>0</v>
      </c>
      <c r="T17" s="84">
        <v>0</v>
      </c>
      <c r="U17" s="84">
        <v>14.48</v>
      </c>
      <c r="V17" s="84">
        <v>0</v>
      </c>
      <c r="W17" s="84">
        <v>0</v>
      </c>
      <c r="X17" s="93">
        <f t="shared" si="10"/>
        <v>0.66999999999999993</v>
      </c>
      <c r="Y17" s="94">
        <f t="shared" si="11"/>
        <v>14.48</v>
      </c>
      <c r="Z17" s="90">
        <v>11.7</v>
      </c>
      <c r="AA17" s="84">
        <v>0</v>
      </c>
      <c r="AB17" s="84">
        <v>0</v>
      </c>
      <c r="AC17" s="84">
        <v>52.57</v>
      </c>
      <c r="AD17" s="95">
        <f t="shared" si="12"/>
        <v>11.7</v>
      </c>
      <c r="AE17" s="52">
        <f t="shared" si="13"/>
        <v>52.57</v>
      </c>
      <c r="AF17" s="117">
        <v>0.13518709677419299</v>
      </c>
      <c r="AG17" s="116">
        <v>0.43407836021505403</v>
      </c>
      <c r="AH17" s="54">
        <f t="shared" si="6"/>
        <v>6.6643431389267107</v>
      </c>
      <c r="AI17" s="63">
        <f t="shared" si="7"/>
        <v>8.424294583155131</v>
      </c>
      <c r="AJ17" s="64">
        <v>82.091471243069549</v>
      </c>
      <c r="AK17" s="61">
        <v>129.73977326294383</v>
      </c>
      <c r="AL17" s="66">
        <v>86.618998521229514</v>
      </c>
      <c r="AM17" s="61">
        <v>162.68185379368606</v>
      </c>
      <c r="AS17" s="120"/>
      <c r="BA17" s="42"/>
      <c r="BB17" s="42"/>
    </row>
    <row r="18" spans="1:54" ht="15.75" x14ac:dyDescent="0.25">
      <c r="A18" s="25">
        <v>10</v>
      </c>
      <c r="B18" s="69">
        <v>216.12</v>
      </c>
      <c r="C18" s="51">
        <f t="shared" si="0"/>
        <v>101.77968372171782</v>
      </c>
      <c r="D18" s="52">
        <f t="shared" si="1"/>
        <v>125.10725451429195</v>
      </c>
      <c r="E18" s="59">
        <f t="shared" si="2"/>
        <v>-10.766938236009764</v>
      </c>
      <c r="F18" s="68">
        <v>165.93</v>
      </c>
      <c r="G18" s="52">
        <f t="shared" si="3"/>
        <v>67.757132743346887</v>
      </c>
      <c r="H18" s="52">
        <f t="shared" si="4"/>
        <v>91.17383993475552</v>
      </c>
      <c r="I18" s="53">
        <f t="shared" si="5"/>
        <v>6.9990273218976187</v>
      </c>
      <c r="J18" s="58">
        <v>0</v>
      </c>
      <c r="K18" s="81">
        <v>20.079999999999998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20.079999999999998</v>
      </c>
      <c r="R18" s="90">
        <v>1.83</v>
      </c>
      <c r="S18" s="84">
        <v>0</v>
      </c>
      <c r="T18" s="84">
        <v>0</v>
      </c>
      <c r="U18" s="84">
        <v>28.54</v>
      </c>
      <c r="V18" s="84">
        <v>0</v>
      </c>
      <c r="W18" s="84">
        <v>0</v>
      </c>
      <c r="X18" s="93">
        <f t="shared" si="10"/>
        <v>1.83</v>
      </c>
      <c r="Y18" s="94">
        <f t="shared" si="11"/>
        <v>28.54</v>
      </c>
      <c r="Z18" s="90">
        <v>13</v>
      </c>
      <c r="AA18" s="84">
        <v>0</v>
      </c>
      <c r="AB18" s="84">
        <v>0</v>
      </c>
      <c r="AC18" s="84">
        <v>52.78</v>
      </c>
      <c r="AD18" s="95">
        <f t="shared" si="12"/>
        <v>13</v>
      </c>
      <c r="AE18" s="52">
        <f t="shared" si="13"/>
        <v>52.78</v>
      </c>
      <c r="AF18" s="117">
        <v>0.13518709677419299</v>
      </c>
      <c r="AG18" s="116">
        <v>0.43407836021505403</v>
      </c>
      <c r="AH18" s="54">
        <f t="shared" si="6"/>
        <v>6.8638402251234254</v>
      </c>
      <c r="AI18" s="63">
        <f t="shared" si="7"/>
        <v>8.8789834037751802</v>
      </c>
      <c r="AJ18" s="64">
        <v>80.757132743346887</v>
      </c>
      <c r="AK18" s="61">
        <v>154.55968372171782</v>
      </c>
      <c r="AL18" s="66">
        <v>93.003839934755518</v>
      </c>
      <c r="AM18" s="61">
        <v>153.64725451429194</v>
      </c>
      <c r="AS18" s="120"/>
      <c r="BA18" s="42"/>
      <c r="BB18" s="42"/>
    </row>
    <row r="19" spans="1:54" ht="15.75" x14ac:dyDescent="0.25">
      <c r="A19" s="25">
        <v>11</v>
      </c>
      <c r="B19" s="69">
        <v>216.29</v>
      </c>
      <c r="C19" s="51">
        <f t="shared" si="0"/>
        <v>98.769824338078479</v>
      </c>
      <c r="D19" s="52">
        <f t="shared" si="1"/>
        <v>128.29439342393147</v>
      </c>
      <c r="E19" s="59">
        <f t="shared" si="2"/>
        <v>-10.774217762009926</v>
      </c>
      <c r="F19" s="68">
        <v>140.1</v>
      </c>
      <c r="G19" s="52">
        <f t="shared" si="3"/>
        <v>53.176104137901362</v>
      </c>
      <c r="H19" s="52">
        <f t="shared" si="4"/>
        <v>80.476240038081713</v>
      </c>
      <c r="I19" s="53">
        <f t="shared" si="5"/>
        <v>6.4476558240169242</v>
      </c>
      <c r="J19" s="58">
        <v>0</v>
      </c>
      <c r="K19" s="81">
        <v>20.079999999999998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20.079999999999998</v>
      </c>
      <c r="R19" s="90">
        <v>7.85</v>
      </c>
      <c r="S19" s="84">
        <v>0</v>
      </c>
      <c r="T19" s="84">
        <v>0</v>
      </c>
      <c r="U19" s="84">
        <v>28.42</v>
      </c>
      <c r="V19" s="84">
        <v>0</v>
      </c>
      <c r="W19" s="84">
        <v>0</v>
      </c>
      <c r="X19" s="93">
        <f t="shared" si="10"/>
        <v>7.85</v>
      </c>
      <c r="Y19" s="94">
        <f t="shared" si="11"/>
        <v>28.42</v>
      </c>
      <c r="Z19" s="90">
        <v>18.3</v>
      </c>
      <c r="AA19" s="84">
        <v>0</v>
      </c>
      <c r="AB19" s="84">
        <v>0</v>
      </c>
      <c r="AC19" s="84">
        <v>52.47</v>
      </c>
      <c r="AD19" s="95">
        <f t="shared" si="12"/>
        <v>18.3</v>
      </c>
      <c r="AE19" s="52">
        <f t="shared" si="13"/>
        <v>52.47</v>
      </c>
      <c r="AF19" s="117">
        <v>0.13518709677419299</v>
      </c>
      <c r="AG19" s="116">
        <v>0.43407836021505403</v>
      </c>
      <c r="AH19" s="54">
        <f t="shared" si="6"/>
        <v>6.3124687272427309</v>
      </c>
      <c r="AI19" s="63">
        <f t="shared" si="7"/>
        <v>8.871703877775019</v>
      </c>
      <c r="AJ19" s="64">
        <v>71.476104137901359</v>
      </c>
      <c r="AK19" s="61">
        <v>151.23982433807848</v>
      </c>
      <c r="AL19" s="66">
        <v>88.326240038081707</v>
      </c>
      <c r="AM19" s="61">
        <v>156.71439342393145</v>
      </c>
      <c r="AS19" s="120"/>
      <c r="BA19" s="42"/>
      <c r="BB19" s="42"/>
    </row>
    <row r="20" spans="1:54" ht="15.75" x14ac:dyDescent="0.25">
      <c r="A20" s="25">
        <v>12</v>
      </c>
      <c r="B20" s="69">
        <v>193.53</v>
      </c>
      <c r="C20" s="51">
        <f t="shared" si="0"/>
        <v>83.315066338600687</v>
      </c>
      <c r="D20" s="52">
        <f t="shared" si="1"/>
        <v>121.0238691520496</v>
      </c>
      <c r="E20" s="59">
        <f t="shared" si="2"/>
        <v>-10.808935490650242</v>
      </c>
      <c r="F20" s="68">
        <v>130.44</v>
      </c>
      <c r="G20" s="52">
        <f t="shared" si="3"/>
        <v>58.729081523198168</v>
      </c>
      <c r="H20" s="52">
        <f t="shared" si="4"/>
        <v>65.261362684631877</v>
      </c>
      <c r="I20" s="53">
        <f t="shared" si="5"/>
        <v>6.4495557921699787</v>
      </c>
      <c r="J20" s="58">
        <v>0</v>
      </c>
      <c r="K20" s="81">
        <v>20.079999999999998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20.079999999999998</v>
      </c>
      <c r="R20" s="90">
        <v>20.46</v>
      </c>
      <c r="S20" s="84">
        <v>0</v>
      </c>
      <c r="T20" s="84">
        <v>0</v>
      </c>
      <c r="U20" s="84">
        <v>28.4</v>
      </c>
      <c r="V20" s="84">
        <v>0</v>
      </c>
      <c r="W20" s="84">
        <v>0</v>
      </c>
      <c r="X20" s="93">
        <f t="shared" si="10"/>
        <v>20.46</v>
      </c>
      <c r="Y20" s="94">
        <f t="shared" si="11"/>
        <v>28.4</v>
      </c>
      <c r="Z20" s="90">
        <v>15.4</v>
      </c>
      <c r="AA20" s="84">
        <v>0</v>
      </c>
      <c r="AB20" s="84">
        <v>0</v>
      </c>
      <c r="AC20" s="84">
        <v>74.010000000000005</v>
      </c>
      <c r="AD20" s="95">
        <f t="shared" si="12"/>
        <v>15.4</v>
      </c>
      <c r="AE20" s="52">
        <f t="shared" si="13"/>
        <v>74.010000000000005</v>
      </c>
      <c r="AF20" s="117">
        <v>0.13518709677419299</v>
      </c>
      <c r="AG20" s="116">
        <v>0.43407836021505403</v>
      </c>
      <c r="AH20" s="54">
        <f t="shared" si="6"/>
        <v>6.3143686953957854</v>
      </c>
      <c r="AI20" s="63">
        <f t="shared" si="7"/>
        <v>8.8369861491347024</v>
      </c>
      <c r="AJ20" s="64">
        <v>74.129081523198167</v>
      </c>
      <c r="AK20" s="61">
        <v>157.32506633860069</v>
      </c>
      <c r="AL20" s="66">
        <v>85.72136268463187</v>
      </c>
      <c r="AM20" s="61">
        <v>149.4238691520496</v>
      </c>
      <c r="AS20" s="120"/>
      <c r="BA20" s="42"/>
      <c r="BB20" s="42"/>
    </row>
    <row r="21" spans="1:54" ht="15.75" x14ac:dyDescent="0.25">
      <c r="A21" s="25">
        <v>13</v>
      </c>
      <c r="B21" s="69">
        <v>149.21</v>
      </c>
      <c r="C21" s="51">
        <f t="shared" si="0"/>
        <v>65.238915744133351</v>
      </c>
      <c r="D21" s="52">
        <f t="shared" si="1"/>
        <v>96.040483182058125</v>
      </c>
      <c r="E21" s="59">
        <f t="shared" si="2"/>
        <v>-12.069398926191468</v>
      </c>
      <c r="F21" s="68">
        <v>130.80000000000001</v>
      </c>
      <c r="G21" s="52">
        <f t="shared" si="3"/>
        <v>65.483965502804395</v>
      </c>
      <c r="H21" s="52">
        <f t="shared" si="4"/>
        <v>59.639383947076404</v>
      </c>
      <c r="I21" s="53">
        <f t="shared" si="5"/>
        <v>5.6766505501192102</v>
      </c>
      <c r="J21" s="58">
        <v>0</v>
      </c>
      <c r="K21" s="81">
        <v>20.079999999999998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20.079999999999998</v>
      </c>
      <c r="R21" s="90">
        <v>14.76</v>
      </c>
      <c r="S21" s="84">
        <v>0</v>
      </c>
      <c r="T21" s="84">
        <v>0</v>
      </c>
      <c r="U21" s="84">
        <v>28.37</v>
      </c>
      <c r="V21" s="84">
        <v>0</v>
      </c>
      <c r="W21" s="84">
        <v>0</v>
      </c>
      <c r="X21" s="93">
        <f t="shared" si="10"/>
        <v>14.76</v>
      </c>
      <c r="Y21" s="94">
        <f t="shared" si="11"/>
        <v>28.37</v>
      </c>
      <c r="Z21" s="90">
        <v>0.4</v>
      </c>
      <c r="AA21" s="84">
        <v>0</v>
      </c>
      <c r="AB21" s="84">
        <v>0</v>
      </c>
      <c r="AC21" s="84">
        <v>73.34</v>
      </c>
      <c r="AD21" s="95">
        <f t="shared" si="12"/>
        <v>0.4</v>
      </c>
      <c r="AE21" s="52">
        <f t="shared" si="13"/>
        <v>73.34</v>
      </c>
      <c r="AF21" s="117">
        <v>0.13518709677419299</v>
      </c>
      <c r="AG21" s="116">
        <v>0.43407836021505403</v>
      </c>
      <c r="AH21" s="54">
        <f t="shared" si="6"/>
        <v>5.5414634533450169</v>
      </c>
      <c r="AI21" s="63">
        <f t="shared" si="7"/>
        <v>7.5765227135934765</v>
      </c>
      <c r="AJ21" s="64">
        <v>65.883965502804401</v>
      </c>
      <c r="AK21" s="61">
        <v>138.57891574413335</v>
      </c>
      <c r="AL21" s="66">
        <v>74.399383947076402</v>
      </c>
      <c r="AM21" s="61">
        <v>124.41048318205813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159.12</v>
      </c>
      <c r="C22" s="51">
        <f t="shared" si="0"/>
        <v>88.900765249359253</v>
      </c>
      <c r="D22" s="52">
        <f t="shared" si="1"/>
        <v>83.054077588494991</v>
      </c>
      <c r="E22" s="59">
        <f t="shared" si="2"/>
        <v>-12.834842837854268</v>
      </c>
      <c r="F22" s="68">
        <v>121.08</v>
      </c>
      <c r="G22" s="52">
        <f t="shared" si="3"/>
        <v>55.440484610377375</v>
      </c>
      <c r="H22" s="52">
        <f t="shared" si="4"/>
        <v>59.747409351818511</v>
      </c>
      <c r="I22" s="53">
        <f t="shared" si="5"/>
        <v>5.8921060378041021</v>
      </c>
      <c r="J22" s="58">
        <v>0</v>
      </c>
      <c r="K22" s="81">
        <v>20.079999999999998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20.079999999999998</v>
      </c>
      <c r="R22" s="90">
        <v>30.35</v>
      </c>
      <c r="S22" s="84">
        <v>0</v>
      </c>
      <c r="T22" s="84">
        <v>0</v>
      </c>
      <c r="U22" s="84">
        <v>28.41</v>
      </c>
      <c r="V22" s="84">
        <v>0</v>
      </c>
      <c r="W22" s="84">
        <v>0</v>
      </c>
      <c r="X22" s="93">
        <f t="shared" si="10"/>
        <v>30.35</v>
      </c>
      <c r="Y22" s="94">
        <f t="shared" si="11"/>
        <v>28.41</v>
      </c>
      <c r="Z22" s="90">
        <v>0.2</v>
      </c>
      <c r="AA22" s="84">
        <v>0</v>
      </c>
      <c r="AB22" s="84">
        <v>0</v>
      </c>
      <c r="AC22" s="84">
        <v>36.049999999999997</v>
      </c>
      <c r="AD22" s="95">
        <f t="shared" si="12"/>
        <v>0.2</v>
      </c>
      <c r="AE22" s="52">
        <f t="shared" si="13"/>
        <v>36.049999999999997</v>
      </c>
      <c r="AF22" s="117">
        <v>0.13518709677419299</v>
      </c>
      <c r="AG22" s="116">
        <v>0.43407836021505403</v>
      </c>
      <c r="AH22" s="54">
        <f t="shared" si="6"/>
        <v>5.7569189410299089</v>
      </c>
      <c r="AI22" s="63">
        <f t="shared" si="7"/>
        <v>6.8110788019306767</v>
      </c>
      <c r="AJ22" s="64">
        <v>55.640484610377378</v>
      </c>
      <c r="AK22" s="61">
        <v>124.95076524935925</v>
      </c>
      <c r="AL22" s="66">
        <v>90.097409351818513</v>
      </c>
      <c r="AM22" s="61">
        <v>111.46407758849499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150.62</v>
      </c>
      <c r="C23" s="51">
        <f t="shared" si="0"/>
        <v>78.990256079865645</v>
      </c>
      <c r="D23" s="52">
        <f t="shared" si="1"/>
        <v>84.687161314167966</v>
      </c>
      <c r="E23" s="59">
        <f t="shared" si="2"/>
        <v>-13.057417394033649</v>
      </c>
      <c r="F23" s="68">
        <v>154.49</v>
      </c>
      <c r="G23" s="52">
        <f t="shared" si="3"/>
        <v>71.583781471109774</v>
      </c>
      <c r="H23" s="52">
        <f t="shared" si="4"/>
        <v>76.449062863916708</v>
      </c>
      <c r="I23" s="53">
        <f t="shared" si="5"/>
        <v>6.4571556649735316</v>
      </c>
      <c r="J23" s="58">
        <v>0</v>
      </c>
      <c r="K23" s="81">
        <v>20.079999999999998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20.079999999999998</v>
      </c>
      <c r="R23" s="90">
        <v>11.81</v>
      </c>
      <c r="S23" s="84">
        <v>0</v>
      </c>
      <c r="T23" s="84">
        <v>0</v>
      </c>
      <c r="U23" s="84">
        <v>28.73</v>
      </c>
      <c r="V23" s="84">
        <v>0</v>
      </c>
      <c r="W23" s="84">
        <v>0</v>
      </c>
      <c r="X23" s="93">
        <f t="shared" si="10"/>
        <v>11.81</v>
      </c>
      <c r="Y23" s="94">
        <f t="shared" si="11"/>
        <v>28.73</v>
      </c>
      <c r="Z23" s="90">
        <v>0.2</v>
      </c>
      <c r="AA23" s="84">
        <v>0</v>
      </c>
      <c r="AB23" s="84">
        <v>0</v>
      </c>
      <c r="AC23" s="84">
        <v>36.28</v>
      </c>
      <c r="AD23" s="95">
        <f t="shared" si="12"/>
        <v>0.2</v>
      </c>
      <c r="AE23" s="52">
        <f t="shared" si="13"/>
        <v>36.28</v>
      </c>
      <c r="AF23" s="117">
        <v>0.13518709677419299</v>
      </c>
      <c r="AG23" s="116">
        <v>0.43407836021505403</v>
      </c>
      <c r="AH23" s="54">
        <f t="shared" si="6"/>
        <v>6.3219685681993383</v>
      </c>
      <c r="AI23" s="63">
        <f t="shared" si="7"/>
        <v>6.5885042457512952</v>
      </c>
      <c r="AJ23" s="64">
        <v>71.783781471109776</v>
      </c>
      <c r="AK23" s="61">
        <v>115.27025607986565</v>
      </c>
      <c r="AL23" s="66">
        <v>88.259062863916711</v>
      </c>
      <c r="AM23" s="61">
        <v>113.41716131416797</v>
      </c>
      <c r="AS23" s="120"/>
      <c r="BA23" s="42"/>
      <c r="BB23" s="42"/>
    </row>
    <row r="24" spans="1:54" ht="15.75" x14ac:dyDescent="0.25">
      <c r="A24" s="25">
        <v>16</v>
      </c>
      <c r="B24" s="69">
        <v>170.95999999999998</v>
      </c>
      <c r="C24" s="51">
        <f t="shared" si="0"/>
        <v>86.105073004458063</v>
      </c>
      <c r="D24" s="52">
        <f t="shared" si="1"/>
        <v>97.234257045102211</v>
      </c>
      <c r="E24" s="59">
        <f t="shared" si="2"/>
        <v>-12.379330049560338</v>
      </c>
      <c r="F24" s="68">
        <v>156.46</v>
      </c>
      <c r="G24" s="52">
        <f t="shared" si="3"/>
        <v>75.359260415446727</v>
      </c>
      <c r="H24" s="52">
        <f t="shared" si="4"/>
        <v>74.853340292842489</v>
      </c>
      <c r="I24" s="53">
        <f t="shared" si="5"/>
        <v>6.2473992917107681</v>
      </c>
      <c r="J24" s="58">
        <v>0</v>
      </c>
      <c r="K24" s="81">
        <v>20.079999999999998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20.079999999999998</v>
      </c>
      <c r="R24" s="90">
        <v>4.32</v>
      </c>
      <c r="S24" s="84">
        <v>0</v>
      </c>
      <c r="T24" s="84">
        <v>0</v>
      </c>
      <c r="U24" s="84">
        <v>28.73</v>
      </c>
      <c r="V24" s="84">
        <v>0</v>
      </c>
      <c r="W24" s="84">
        <v>0</v>
      </c>
      <c r="X24" s="93">
        <f t="shared" si="10"/>
        <v>4.32</v>
      </c>
      <c r="Y24" s="94">
        <f t="shared" si="11"/>
        <v>28.73</v>
      </c>
      <c r="Z24" s="90">
        <v>0.2</v>
      </c>
      <c r="AA24" s="84">
        <v>0</v>
      </c>
      <c r="AB24" s="84">
        <v>0</v>
      </c>
      <c r="AC24" s="84">
        <v>40.159999999999997</v>
      </c>
      <c r="AD24" s="95">
        <f t="shared" si="12"/>
        <v>0.2</v>
      </c>
      <c r="AE24" s="52">
        <f t="shared" si="13"/>
        <v>40.159999999999997</v>
      </c>
      <c r="AF24" s="117">
        <v>0.13518709677419299</v>
      </c>
      <c r="AG24" s="116">
        <v>0.43407836021505403</v>
      </c>
      <c r="AH24" s="54">
        <f t="shared" si="6"/>
        <v>6.1122121949365749</v>
      </c>
      <c r="AI24" s="63">
        <f t="shared" si="7"/>
        <v>7.266591590224607</v>
      </c>
      <c r="AJ24" s="64">
        <v>75.55926041544673</v>
      </c>
      <c r="AK24" s="61">
        <v>126.26507300445806</v>
      </c>
      <c r="AL24" s="66">
        <v>79.173340292842497</v>
      </c>
      <c r="AM24" s="61">
        <v>125.96425704510222</v>
      </c>
      <c r="AS24" s="120"/>
      <c r="BA24" s="42"/>
      <c r="BB24" s="42"/>
    </row>
    <row r="25" spans="1:54" ht="15.75" x14ac:dyDescent="0.25">
      <c r="A25" s="25">
        <v>17</v>
      </c>
      <c r="B25" s="69">
        <v>179.89</v>
      </c>
      <c r="C25" s="51">
        <f t="shared" si="0"/>
        <v>85.55626159879057</v>
      </c>
      <c r="D25" s="52">
        <f t="shared" si="1"/>
        <v>106.4776106064802</v>
      </c>
      <c r="E25" s="59">
        <f t="shared" si="2"/>
        <v>-12.143872205270782</v>
      </c>
      <c r="F25" s="68">
        <v>161.51</v>
      </c>
      <c r="G25" s="52">
        <f t="shared" si="3"/>
        <v>73.673557365854407</v>
      </c>
      <c r="H25" s="52">
        <f t="shared" si="4"/>
        <v>81.373587064368891</v>
      </c>
      <c r="I25" s="53">
        <f t="shared" si="5"/>
        <v>6.462855569776683</v>
      </c>
      <c r="J25" s="58">
        <v>0</v>
      </c>
      <c r="K25" s="81">
        <v>20.079999999999998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20.079999999999998</v>
      </c>
      <c r="R25" s="90">
        <v>5.04</v>
      </c>
      <c r="S25" s="84">
        <v>0</v>
      </c>
      <c r="T25" s="84">
        <v>0</v>
      </c>
      <c r="U25" s="84">
        <v>28.46</v>
      </c>
      <c r="V25" s="84">
        <v>0</v>
      </c>
      <c r="W25" s="84">
        <v>0</v>
      </c>
      <c r="X25" s="93">
        <f t="shared" si="10"/>
        <v>5.04</v>
      </c>
      <c r="Y25" s="94">
        <f t="shared" si="11"/>
        <v>28.46</v>
      </c>
      <c r="Z25" s="90">
        <v>0.1</v>
      </c>
      <c r="AA25" s="84">
        <v>0</v>
      </c>
      <c r="AB25" s="84">
        <v>0</v>
      </c>
      <c r="AC25" s="84">
        <v>39.909999999999997</v>
      </c>
      <c r="AD25" s="95">
        <f t="shared" si="12"/>
        <v>0.1</v>
      </c>
      <c r="AE25" s="52">
        <f t="shared" si="13"/>
        <v>39.909999999999997</v>
      </c>
      <c r="AF25" s="117">
        <v>0.13518709677419299</v>
      </c>
      <c r="AG25" s="116">
        <v>0.43407836021505403</v>
      </c>
      <c r="AH25" s="54">
        <f t="shared" si="6"/>
        <v>6.3276684730024897</v>
      </c>
      <c r="AI25" s="63">
        <f t="shared" si="7"/>
        <v>7.5020494345141628</v>
      </c>
      <c r="AJ25" s="64">
        <v>73.773557365854401</v>
      </c>
      <c r="AK25" s="61">
        <v>125.46626159879057</v>
      </c>
      <c r="AL25" s="66">
        <v>86.413587064368897</v>
      </c>
      <c r="AM25" s="61">
        <v>134.93761060648021</v>
      </c>
      <c r="AS25" s="120"/>
      <c r="BA25" s="42"/>
      <c r="BB25" s="42"/>
    </row>
    <row r="26" spans="1:54" ht="15.75" x14ac:dyDescent="0.25">
      <c r="A26" s="25">
        <v>18</v>
      </c>
      <c r="B26" s="69">
        <v>165.89</v>
      </c>
      <c r="C26" s="51">
        <f t="shared" si="0"/>
        <v>82.981364509991948</v>
      </c>
      <c r="D26" s="52">
        <f t="shared" si="1"/>
        <v>95.441110341748526</v>
      </c>
      <c r="E26" s="59">
        <f t="shared" si="2"/>
        <v>-12.532474851740517</v>
      </c>
      <c r="F26" s="68">
        <v>168.3</v>
      </c>
      <c r="G26" s="52">
        <f t="shared" si="3"/>
        <v>76.869295329354699</v>
      </c>
      <c r="H26" s="52">
        <f t="shared" si="4"/>
        <v>84.905150136825057</v>
      </c>
      <c r="I26" s="53">
        <f t="shared" si="5"/>
        <v>6.5255545338202454</v>
      </c>
      <c r="J26" s="58">
        <v>0</v>
      </c>
      <c r="K26" s="81">
        <v>20.079999999999998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20.079999999999998</v>
      </c>
      <c r="R26" s="90">
        <v>0</v>
      </c>
      <c r="S26" s="84">
        <v>0</v>
      </c>
      <c r="T26" s="84">
        <v>0</v>
      </c>
      <c r="U26" s="84">
        <v>28.51</v>
      </c>
      <c r="V26" s="84">
        <v>0</v>
      </c>
      <c r="W26" s="84">
        <v>0</v>
      </c>
      <c r="X26" s="93">
        <f t="shared" si="10"/>
        <v>0</v>
      </c>
      <c r="Y26" s="94">
        <f t="shared" si="11"/>
        <v>28.51</v>
      </c>
      <c r="Z26" s="90">
        <v>0</v>
      </c>
      <c r="AA26" s="84">
        <v>0</v>
      </c>
      <c r="AB26" s="84">
        <v>0</v>
      </c>
      <c r="AC26" s="84">
        <v>39.979999999999997</v>
      </c>
      <c r="AD26" s="95">
        <f t="shared" si="12"/>
        <v>0</v>
      </c>
      <c r="AE26" s="52">
        <f t="shared" si="13"/>
        <v>39.979999999999997</v>
      </c>
      <c r="AF26" s="117">
        <v>0.13518709677419299</v>
      </c>
      <c r="AG26" s="116">
        <v>0.43407836021505403</v>
      </c>
      <c r="AH26" s="54">
        <f t="shared" si="6"/>
        <v>6.3903674370460521</v>
      </c>
      <c r="AI26" s="63">
        <f t="shared" si="7"/>
        <v>7.1134467880444276</v>
      </c>
      <c r="AJ26" s="64">
        <v>76.869295329354699</v>
      </c>
      <c r="AK26" s="61">
        <v>122.96136450999194</v>
      </c>
      <c r="AL26" s="127">
        <v>84.905150136825057</v>
      </c>
      <c r="AM26" s="61">
        <v>123.95111034174853</v>
      </c>
      <c r="AS26" s="120"/>
      <c r="BA26" s="42"/>
      <c r="BB26" s="42"/>
    </row>
    <row r="27" spans="1:54" ht="15.75" x14ac:dyDescent="0.25">
      <c r="A27" s="25">
        <v>19</v>
      </c>
      <c r="B27" s="69">
        <v>192.03</v>
      </c>
      <c r="C27" s="51">
        <f t="shared" si="0"/>
        <v>96.799194038564053</v>
      </c>
      <c r="D27" s="52">
        <f t="shared" si="1"/>
        <v>106.97963237044789</v>
      </c>
      <c r="E27" s="59">
        <f t="shared" si="2"/>
        <v>-11.748826409011883</v>
      </c>
      <c r="F27" s="68">
        <v>204.89</v>
      </c>
      <c r="G27" s="52">
        <f t="shared" si="3"/>
        <v>93.665777350878457</v>
      </c>
      <c r="H27" s="52">
        <f t="shared" si="4"/>
        <v>103.30826679796159</v>
      </c>
      <c r="I27" s="53">
        <f t="shared" si="5"/>
        <v>7.9159558511599402</v>
      </c>
      <c r="J27" s="58">
        <v>0</v>
      </c>
      <c r="K27" s="81">
        <v>20.079999999999998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20.079999999999998</v>
      </c>
      <c r="R27" s="90">
        <v>0</v>
      </c>
      <c r="S27" s="84">
        <v>0</v>
      </c>
      <c r="T27" s="84">
        <v>0</v>
      </c>
      <c r="U27" s="84">
        <v>29.25</v>
      </c>
      <c r="V27" s="84">
        <v>0</v>
      </c>
      <c r="W27" s="84">
        <v>0</v>
      </c>
      <c r="X27" s="93">
        <f t="shared" si="10"/>
        <v>0</v>
      </c>
      <c r="Y27" s="94">
        <f t="shared" si="11"/>
        <v>29.25</v>
      </c>
      <c r="Z27" s="90">
        <v>0</v>
      </c>
      <c r="AA27" s="84">
        <v>0</v>
      </c>
      <c r="AB27" s="84">
        <v>0</v>
      </c>
      <c r="AC27" s="84">
        <v>41.09</v>
      </c>
      <c r="AD27" s="95">
        <f t="shared" si="12"/>
        <v>0</v>
      </c>
      <c r="AE27" s="52">
        <f t="shared" si="13"/>
        <v>41.09</v>
      </c>
      <c r="AF27" s="117">
        <v>0.13518709677419299</v>
      </c>
      <c r="AG27" s="116">
        <v>0.43407836021505403</v>
      </c>
      <c r="AH27" s="54">
        <f t="shared" si="6"/>
        <v>7.7807687543857469</v>
      </c>
      <c r="AI27" s="63">
        <f t="shared" si="7"/>
        <v>7.8970952307730613</v>
      </c>
      <c r="AJ27" s="64">
        <v>93.665777350878457</v>
      </c>
      <c r="AK27" s="61">
        <v>137.88919403856406</v>
      </c>
      <c r="AL27" s="127">
        <v>103.30826679796159</v>
      </c>
      <c r="AM27" s="61">
        <v>136.22963237044789</v>
      </c>
      <c r="AS27" s="120"/>
      <c r="BA27" s="42"/>
      <c r="BB27" s="42"/>
    </row>
    <row r="28" spans="1:54" ht="15.75" x14ac:dyDescent="0.25">
      <c r="A28" s="25">
        <v>20</v>
      </c>
      <c r="B28" s="69">
        <v>203</v>
      </c>
      <c r="C28" s="51">
        <f t="shared" si="0"/>
        <v>103.21121690294498</v>
      </c>
      <c r="D28" s="52">
        <f t="shared" si="1"/>
        <v>109.21402894083415</v>
      </c>
      <c r="E28" s="59">
        <f t="shared" si="2"/>
        <v>-9.4252458437791091</v>
      </c>
      <c r="F28" s="68">
        <v>199.92</v>
      </c>
      <c r="G28" s="52">
        <f t="shared" si="3"/>
        <v>89.443915582596816</v>
      </c>
      <c r="H28" s="52">
        <f t="shared" si="4"/>
        <v>102.74898643022301</v>
      </c>
      <c r="I28" s="53">
        <f t="shared" si="5"/>
        <v>7.7270979871801488</v>
      </c>
      <c r="J28" s="58">
        <v>0</v>
      </c>
      <c r="K28" s="81">
        <v>18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18</v>
      </c>
      <c r="R28" s="90">
        <v>0</v>
      </c>
      <c r="S28" s="84">
        <v>0</v>
      </c>
      <c r="T28" s="84">
        <v>0</v>
      </c>
      <c r="U28" s="84">
        <v>30.05</v>
      </c>
      <c r="V28" s="84">
        <v>0</v>
      </c>
      <c r="W28" s="84">
        <v>0</v>
      </c>
      <c r="X28" s="93">
        <f t="shared" si="10"/>
        <v>0</v>
      </c>
      <c r="Y28" s="94">
        <f t="shared" si="11"/>
        <v>30.05</v>
      </c>
      <c r="Z28" s="90">
        <v>0</v>
      </c>
      <c r="AA28" s="84">
        <v>0</v>
      </c>
      <c r="AB28" s="84">
        <v>0</v>
      </c>
      <c r="AC28" s="84">
        <v>40.1</v>
      </c>
      <c r="AD28" s="95">
        <f t="shared" si="12"/>
        <v>0</v>
      </c>
      <c r="AE28" s="52">
        <f t="shared" si="13"/>
        <v>40.1</v>
      </c>
      <c r="AF28" s="117">
        <v>0.13518709677419299</v>
      </c>
      <c r="AG28" s="116">
        <v>0.43407836021505403</v>
      </c>
      <c r="AH28" s="54">
        <f t="shared" si="6"/>
        <v>7.5919108904059556</v>
      </c>
      <c r="AI28" s="63">
        <f t="shared" si="7"/>
        <v>8.1406757960058371</v>
      </c>
      <c r="AJ28" s="64">
        <v>89.443915582596816</v>
      </c>
      <c r="AK28" s="61">
        <v>143.31121690294498</v>
      </c>
      <c r="AL28" s="127">
        <v>102.74898643022301</v>
      </c>
      <c r="AM28" s="61">
        <v>139.26402894083415</v>
      </c>
      <c r="AS28" s="120"/>
      <c r="BA28" s="42"/>
      <c r="BB28" s="42"/>
    </row>
    <row r="29" spans="1:54" ht="15.75" x14ac:dyDescent="0.25">
      <c r="A29" s="25">
        <v>21</v>
      </c>
      <c r="B29" s="69">
        <v>193.86</v>
      </c>
      <c r="C29" s="51">
        <f t="shared" si="0"/>
        <v>100.41916932108913</v>
      </c>
      <c r="D29" s="52">
        <f t="shared" si="1"/>
        <v>103.11189690364689</v>
      </c>
      <c r="E29" s="59">
        <f t="shared" si="2"/>
        <v>-9.6710662247360091</v>
      </c>
      <c r="F29" s="68">
        <v>195.59</v>
      </c>
      <c r="G29" s="52">
        <f t="shared" si="3"/>
        <v>87.000783913952091</v>
      </c>
      <c r="H29" s="52">
        <f t="shared" si="4"/>
        <v>101.0266561493616</v>
      </c>
      <c r="I29" s="53">
        <f t="shared" si="5"/>
        <v>7.5625599366863172</v>
      </c>
      <c r="J29" s="58">
        <v>0</v>
      </c>
      <c r="K29" s="81">
        <v>18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18</v>
      </c>
      <c r="R29" s="90">
        <v>0</v>
      </c>
      <c r="S29" s="84">
        <v>0</v>
      </c>
      <c r="T29" s="84">
        <v>0</v>
      </c>
      <c r="U29" s="84">
        <v>30.08</v>
      </c>
      <c r="V29" s="84">
        <v>0</v>
      </c>
      <c r="W29" s="84">
        <v>0</v>
      </c>
      <c r="X29" s="93">
        <f t="shared" si="10"/>
        <v>0</v>
      </c>
      <c r="Y29" s="94">
        <f t="shared" si="11"/>
        <v>30.08</v>
      </c>
      <c r="Z29" s="90">
        <v>0</v>
      </c>
      <c r="AA29" s="84">
        <v>0</v>
      </c>
      <c r="AB29" s="84">
        <v>0</v>
      </c>
      <c r="AC29" s="84">
        <v>40.43</v>
      </c>
      <c r="AD29" s="95">
        <f t="shared" si="12"/>
        <v>0</v>
      </c>
      <c r="AE29" s="52">
        <f t="shared" si="13"/>
        <v>40.43</v>
      </c>
      <c r="AF29" s="117">
        <v>0.13518709677419299</v>
      </c>
      <c r="AG29" s="116">
        <v>0.43407836021505403</v>
      </c>
      <c r="AH29" s="54">
        <f t="shared" si="6"/>
        <v>7.4273728399121239</v>
      </c>
      <c r="AI29" s="63">
        <f t="shared" si="7"/>
        <v>7.8948554150489372</v>
      </c>
      <c r="AJ29" s="64">
        <v>87.000783913952091</v>
      </c>
      <c r="AK29" s="61">
        <v>140.84916932108914</v>
      </c>
      <c r="AL29" s="127">
        <v>101.0266561493616</v>
      </c>
      <c r="AM29" s="61">
        <v>133.19189690364689</v>
      </c>
      <c r="AS29" s="120"/>
      <c r="BA29" s="42"/>
      <c r="BB29" s="42"/>
    </row>
    <row r="30" spans="1:54" ht="15.75" x14ac:dyDescent="0.25">
      <c r="A30" s="25">
        <v>22</v>
      </c>
      <c r="B30" s="69">
        <v>193.11</v>
      </c>
      <c r="C30" s="51">
        <f t="shared" si="0"/>
        <v>97.865994685999908</v>
      </c>
      <c r="D30" s="52">
        <f t="shared" si="1"/>
        <v>105.98410996815869</v>
      </c>
      <c r="E30" s="59">
        <f t="shared" si="2"/>
        <v>-10.740104654158504</v>
      </c>
      <c r="F30" s="68">
        <v>189.56</v>
      </c>
      <c r="G30" s="52">
        <f t="shared" si="3"/>
        <v>82.038489650991664</v>
      </c>
      <c r="H30" s="52">
        <f t="shared" si="4"/>
        <v>100.18808754893776</v>
      </c>
      <c r="I30" s="53">
        <f t="shared" si="5"/>
        <v>7.3334228000705979</v>
      </c>
      <c r="J30" s="58">
        <v>0</v>
      </c>
      <c r="K30" s="81">
        <v>19.05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19.05</v>
      </c>
      <c r="R30" s="90">
        <v>0</v>
      </c>
      <c r="S30" s="84">
        <v>0</v>
      </c>
      <c r="T30" s="84">
        <v>0</v>
      </c>
      <c r="U30" s="84">
        <v>29.75</v>
      </c>
      <c r="V30" s="84">
        <v>0</v>
      </c>
      <c r="W30" s="84">
        <v>0</v>
      </c>
      <c r="X30" s="93">
        <f t="shared" si="10"/>
        <v>0</v>
      </c>
      <c r="Y30" s="94">
        <f t="shared" si="11"/>
        <v>29.75</v>
      </c>
      <c r="Z30" s="90">
        <v>0</v>
      </c>
      <c r="AA30" s="84">
        <v>0</v>
      </c>
      <c r="AB30" s="84">
        <v>0</v>
      </c>
      <c r="AC30" s="84">
        <v>39.78</v>
      </c>
      <c r="AD30" s="95">
        <f t="shared" si="12"/>
        <v>0</v>
      </c>
      <c r="AE30" s="52">
        <f t="shared" si="13"/>
        <v>39.78</v>
      </c>
      <c r="AF30" s="117">
        <v>0.13518709677419299</v>
      </c>
      <c r="AG30" s="116">
        <v>0.43407836021505403</v>
      </c>
      <c r="AH30" s="54">
        <f t="shared" si="6"/>
        <v>7.1982357032964046</v>
      </c>
      <c r="AI30" s="63">
        <f t="shared" si="7"/>
        <v>7.8758169856264431</v>
      </c>
      <c r="AJ30" s="64">
        <v>82.038489650991664</v>
      </c>
      <c r="AK30" s="61">
        <v>137.64599468599991</v>
      </c>
      <c r="AL30" s="127">
        <v>100.18808754893776</v>
      </c>
      <c r="AM30" s="61">
        <v>135.73410996815869</v>
      </c>
      <c r="AS30" s="120"/>
      <c r="BA30" s="42"/>
      <c r="BB30" s="42"/>
    </row>
    <row r="31" spans="1:54" ht="15.75" x14ac:dyDescent="0.25">
      <c r="A31" s="25">
        <v>23</v>
      </c>
      <c r="B31" s="69">
        <v>177.07</v>
      </c>
      <c r="C31" s="51">
        <f t="shared" si="0"/>
        <v>85.137421628369481</v>
      </c>
      <c r="D31" s="52">
        <f t="shared" si="1"/>
        <v>103.10356533139147</v>
      </c>
      <c r="E31" s="59">
        <f t="shared" si="2"/>
        <v>-11.170986959760942</v>
      </c>
      <c r="F31" s="68">
        <v>178.87</v>
      </c>
      <c r="G31" s="52">
        <f t="shared" si="3"/>
        <v>76.709536387199847</v>
      </c>
      <c r="H31" s="52">
        <f t="shared" si="4"/>
        <v>95.233255261652715</v>
      </c>
      <c r="I31" s="53">
        <f t="shared" si="5"/>
        <v>6.9272083511474465</v>
      </c>
      <c r="J31" s="58">
        <v>0</v>
      </c>
      <c r="K31" s="81">
        <v>19.05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19.05</v>
      </c>
      <c r="R31" s="90">
        <v>0</v>
      </c>
      <c r="S31" s="84">
        <v>0</v>
      </c>
      <c r="T31" s="84">
        <v>0</v>
      </c>
      <c r="U31" s="84">
        <v>30.27</v>
      </c>
      <c r="V31" s="84">
        <v>0</v>
      </c>
      <c r="W31" s="84">
        <v>0</v>
      </c>
      <c r="X31" s="93">
        <f t="shared" si="10"/>
        <v>0</v>
      </c>
      <c r="Y31" s="94">
        <f t="shared" si="11"/>
        <v>30.27</v>
      </c>
      <c r="Z31" s="90">
        <v>0</v>
      </c>
      <c r="AA31" s="84">
        <v>0</v>
      </c>
      <c r="AB31" s="84">
        <v>0</v>
      </c>
      <c r="AC31" s="84">
        <v>39.909999999999997</v>
      </c>
      <c r="AD31" s="95">
        <f t="shared" si="12"/>
        <v>0</v>
      </c>
      <c r="AE31" s="52">
        <f t="shared" si="13"/>
        <v>39.909999999999997</v>
      </c>
      <c r="AF31" s="117">
        <v>0.13518709677419299</v>
      </c>
      <c r="AG31" s="116">
        <v>0.43407836021505403</v>
      </c>
      <c r="AH31" s="54">
        <f t="shared" si="6"/>
        <v>6.7920212543732532</v>
      </c>
      <c r="AI31" s="63">
        <f t="shared" si="7"/>
        <v>7.444934680024005</v>
      </c>
      <c r="AJ31" s="64">
        <v>76.709536387199847</v>
      </c>
      <c r="AK31" s="61">
        <v>125.04742162836948</v>
      </c>
      <c r="AL31" s="127">
        <v>95.233255261652715</v>
      </c>
      <c r="AM31" s="61">
        <v>133.37356533139146</v>
      </c>
      <c r="AS31" s="120"/>
      <c r="BA31" s="42"/>
      <c r="BB31" s="42"/>
    </row>
    <row r="32" spans="1:54" ht="16.5" thickBot="1" x14ac:dyDescent="0.3">
      <c r="A32" s="26">
        <v>24</v>
      </c>
      <c r="B32" s="70">
        <v>166.24</v>
      </c>
      <c r="C32" s="55">
        <f t="shared" si="0"/>
        <v>79.675424935331023</v>
      </c>
      <c r="D32" s="52">
        <f t="shared" si="1"/>
        <v>97.914853165655913</v>
      </c>
      <c r="E32" s="59">
        <f t="shared" si="2"/>
        <v>-11.350278100986948</v>
      </c>
      <c r="F32" s="71">
        <v>168.92</v>
      </c>
      <c r="G32" s="56">
        <f t="shared" si="3"/>
        <v>71.140594729897344</v>
      </c>
      <c r="H32" s="52">
        <f t="shared" si="4"/>
        <v>91.230291120315599</v>
      </c>
      <c r="I32" s="53">
        <f t="shared" si="5"/>
        <v>6.5491141497870489</v>
      </c>
      <c r="J32" s="58">
        <v>0</v>
      </c>
      <c r="K32" s="81">
        <v>18.93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18.93</v>
      </c>
      <c r="R32" s="90">
        <v>0</v>
      </c>
      <c r="S32" s="84">
        <v>0</v>
      </c>
      <c r="T32" s="84">
        <v>0</v>
      </c>
      <c r="U32" s="84">
        <v>30.2</v>
      </c>
      <c r="V32" s="84">
        <v>0</v>
      </c>
      <c r="W32" s="84">
        <v>0</v>
      </c>
      <c r="X32" s="93">
        <f t="shared" si="10"/>
        <v>0</v>
      </c>
      <c r="Y32" s="94">
        <f t="shared" si="11"/>
        <v>30.2</v>
      </c>
      <c r="Z32" s="91">
        <v>0</v>
      </c>
      <c r="AA32" s="92">
        <v>0</v>
      </c>
      <c r="AB32" s="92">
        <v>0</v>
      </c>
      <c r="AC32" s="92">
        <v>40.24</v>
      </c>
      <c r="AD32" s="95">
        <f t="shared" si="12"/>
        <v>0</v>
      </c>
      <c r="AE32" s="52">
        <f t="shared" si="13"/>
        <v>40.24</v>
      </c>
      <c r="AF32" s="117">
        <v>0.13518709677419299</v>
      </c>
      <c r="AG32" s="116">
        <v>0.43407836021505403</v>
      </c>
      <c r="AH32" s="54">
        <f t="shared" si="6"/>
        <v>6.4139270530128556</v>
      </c>
      <c r="AI32" s="63">
        <f t="shared" si="7"/>
        <v>7.145643538797998</v>
      </c>
      <c r="AJ32" s="65">
        <v>71.140594729897344</v>
      </c>
      <c r="AK32" s="62">
        <v>119.91542493533103</v>
      </c>
      <c r="AL32" s="128">
        <v>91.230291120315599</v>
      </c>
      <c r="AM32" s="62">
        <v>128.11485316565592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216.29</v>
      </c>
      <c r="C33" s="40">
        <f t="shared" ref="C33:AE33" si="14">MAX(C9:C32)</f>
        <v>103.21121690294498</v>
      </c>
      <c r="D33" s="40">
        <f t="shared" si="14"/>
        <v>148.20185379368607</v>
      </c>
      <c r="E33" s="40">
        <f t="shared" si="14"/>
        <v>-9.4252458437791091</v>
      </c>
      <c r="F33" s="40">
        <f t="shared" si="14"/>
        <v>204.89</v>
      </c>
      <c r="G33" s="40">
        <f t="shared" si="14"/>
        <v>93.665777350878457</v>
      </c>
      <c r="H33" s="40">
        <f t="shared" si="14"/>
        <v>104.9183656488614</v>
      </c>
      <c r="I33" s="40">
        <f t="shared" si="14"/>
        <v>7.9159558511599402</v>
      </c>
      <c r="J33" s="40">
        <f t="shared" si="14"/>
        <v>0</v>
      </c>
      <c r="K33" s="40">
        <f t="shared" si="14"/>
        <v>20.079999999999998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20.079999999999998</v>
      </c>
      <c r="R33" s="40">
        <f t="shared" si="14"/>
        <v>30.35</v>
      </c>
      <c r="S33" s="40">
        <f t="shared" si="14"/>
        <v>0</v>
      </c>
      <c r="T33" s="40">
        <f t="shared" si="14"/>
        <v>0</v>
      </c>
      <c r="U33" s="40">
        <f t="shared" si="14"/>
        <v>30.27</v>
      </c>
      <c r="V33" s="40">
        <f t="shared" si="14"/>
        <v>0</v>
      </c>
      <c r="W33" s="40">
        <f t="shared" si="14"/>
        <v>0</v>
      </c>
      <c r="X33" s="40">
        <f t="shared" si="14"/>
        <v>30.35</v>
      </c>
      <c r="Y33" s="40">
        <f t="shared" si="14"/>
        <v>30.27</v>
      </c>
      <c r="Z33" s="40"/>
      <c r="AA33" s="40"/>
      <c r="AB33" s="40"/>
      <c r="AC33" s="40"/>
      <c r="AD33" s="40">
        <f t="shared" si="14"/>
        <v>18.3</v>
      </c>
      <c r="AE33" s="40">
        <f t="shared" si="14"/>
        <v>74.010000000000005</v>
      </c>
      <c r="AF33" s="40">
        <f t="shared" ref="AF33:AM33" si="15">MAX(AF9:AF32)</f>
        <v>0.13518709677419299</v>
      </c>
      <c r="AG33" s="40">
        <f t="shared" si="15"/>
        <v>0.43407836021505403</v>
      </c>
      <c r="AH33" s="40">
        <f t="shared" si="15"/>
        <v>7.7807687543857469</v>
      </c>
      <c r="AI33" s="40">
        <f t="shared" si="15"/>
        <v>8.8789834037751802</v>
      </c>
      <c r="AJ33" s="40">
        <f t="shared" si="15"/>
        <v>93.665777350878457</v>
      </c>
      <c r="AK33" s="40">
        <f t="shared" si="15"/>
        <v>157.32506633860069</v>
      </c>
      <c r="AL33" s="40">
        <f t="shared" si="15"/>
        <v>104.9183656488614</v>
      </c>
      <c r="AM33" s="129">
        <f t="shared" si="15"/>
        <v>162.68185379368606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180.12142857142859</v>
      </c>
      <c r="C34" s="41">
        <f t="shared" ref="C34:AE34" si="16">AVERAGE(C9:C33,C9:C32)</f>
        <v>85.656096271001744</v>
      </c>
      <c r="D34" s="41">
        <f t="shared" si="16"/>
        <v>106.58243885620996</v>
      </c>
      <c r="E34" s="41">
        <f t="shared" si="16"/>
        <v>-11.592661150622902</v>
      </c>
      <c r="F34" s="41">
        <f t="shared" si="16"/>
        <v>168.65897959183675</v>
      </c>
      <c r="G34" s="41">
        <f t="shared" si="16"/>
        <v>73.380562545160331</v>
      </c>
      <c r="H34" s="41">
        <f t="shared" si="16"/>
        <v>88.499585432920313</v>
      </c>
      <c r="I34" s="41">
        <f t="shared" si="16"/>
        <v>6.8116907739785661</v>
      </c>
      <c r="J34" s="41">
        <f t="shared" si="16"/>
        <v>0</v>
      </c>
      <c r="K34" s="41">
        <f t="shared" si="16"/>
        <v>19.779183673469397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19.779183673469397</v>
      </c>
      <c r="R34" s="41">
        <f t="shared" si="16"/>
        <v>4.9985714285714282</v>
      </c>
      <c r="S34" s="41">
        <f t="shared" si="16"/>
        <v>0</v>
      </c>
      <c r="T34" s="41">
        <f t="shared" si="16"/>
        <v>0</v>
      </c>
      <c r="U34" s="41">
        <f t="shared" si="16"/>
        <v>28.367551020408165</v>
      </c>
      <c r="V34" s="41">
        <f t="shared" si="16"/>
        <v>0</v>
      </c>
      <c r="W34" s="41">
        <f t="shared" si="16"/>
        <v>0</v>
      </c>
      <c r="X34" s="41">
        <f t="shared" si="16"/>
        <v>4.9985714285714282</v>
      </c>
      <c r="Y34" s="41">
        <f t="shared" si="16"/>
        <v>28.367551020408165</v>
      </c>
      <c r="Z34" s="41">
        <f>AVERAGE(Z9:Z33,Z9:Z32)</f>
        <v>2.8499999999999996</v>
      </c>
      <c r="AA34" s="41">
        <f>AVERAGE(AA9:AA33,AA9:AA32)</f>
        <v>0</v>
      </c>
      <c r="AB34" s="41">
        <f>AVERAGE(AB9:AB33,AB9:AB32)</f>
        <v>0</v>
      </c>
      <c r="AC34" s="41">
        <f t="shared" si="16"/>
        <v>47.977916666666658</v>
      </c>
      <c r="AD34" s="41">
        <f t="shared" si="16"/>
        <v>3.1653061224489796</v>
      </c>
      <c r="AE34" s="41">
        <f t="shared" si="16"/>
        <v>48.509183673469373</v>
      </c>
      <c r="AF34" s="41">
        <f t="shared" ref="AF34:AM34" si="17">AVERAGE(AF9:AF33,AF9:AF32)</f>
        <v>0.13518709677419308</v>
      </c>
      <c r="AG34" s="41">
        <f t="shared" si="17"/>
        <v>0.4340783602150538</v>
      </c>
      <c r="AH34" s="41">
        <f t="shared" si="17"/>
        <v>6.6765036772043729</v>
      </c>
      <c r="AI34" s="41">
        <f t="shared" si="17"/>
        <v>7.7250626852389725</v>
      </c>
      <c r="AJ34" s="41">
        <f t="shared" si="17"/>
        <v>76.17239927985419</v>
      </c>
      <c r="AK34" s="41">
        <f t="shared" si="17"/>
        <v>133.75923605540288</v>
      </c>
      <c r="AL34" s="41">
        <f t="shared" si="17"/>
        <v>92.878769106389711</v>
      </c>
      <c r="AM34" s="130">
        <f t="shared" si="17"/>
        <v>134.62774497865897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8" t="s">
        <v>15</v>
      </c>
      <c r="B36" s="209"/>
      <c r="C36" s="209"/>
      <c r="D36" s="209"/>
      <c r="E36" s="209"/>
      <c r="F36" s="210"/>
      <c r="G36" s="113"/>
      <c r="H36" s="199" t="s">
        <v>94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99" t="s">
        <v>95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199" t="s">
        <v>96</v>
      </c>
      <c r="AM36" s="200"/>
      <c r="AN36" s="200"/>
      <c r="AO36" s="200"/>
      <c r="AP36" s="200"/>
      <c r="AQ36" s="200"/>
      <c r="AR36" s="200"/>
      <c r="AS36" s="201"/>
    </row>
    <row r="37" spans="1:45" ht="23.25" customHeight="1" x14ac:dyDescent="0.25">
      <c r="A37" s="197" t="s">
        <v>93</v>
      </c>
      <c r="B37" s="198"/>
      <c r="C37" s="198"/>
      <c r="D37" s="197" t="s">
        <v>100</v>
      </c>
      <c r="E37" s="198"/>
      <c r="F37" s="202"/>
      <c r="G37" s="114"/>
      <c r="H37" s="194" t="s">
        <v>19</v>
      </c>
      <c r="I37" s="195"/>
      <c r="J37" s="195"/>
      <c r="K37" s="195"/>
      <c r="L37" s="196"/>
      <c r="M37" s="211" t="s">
        <v>17</v>
      </c>
      <c r="N37" s="195"/>
      <c r="O37" s="195"/>
      <c r="P37" s="195"/>
      <c r="Q37" s="196"/>
      <c r="R37" s="211" t="s">
        <v>18</v>
      </c>
      <c r="S37" s="195"/>
      <c r="T37" s="195"/>
      <c r="U37" s="195"/>
      <c r="V37" s="212"/>
      <c r="W37" s="194" t="s">
        <v>97</v>
      </c>
      <c r="X37" s="195"/>
      <c r="Y37" s="195"/>
      <c r="Z37" s="195"/>
      <c r="AA37" s="196"/>
      <c r="AB37" s="211" t="s">
        <v>16</v>
      </c>
      <c r="AC37" s="195"/>
      <c r="AD37" s="195"/>
      <c r="AE37" s="195"/>
      <c r="AF37" s="196"/>
      <c r="AG37" s="211" t="s">
        <v>75</v>
      </c>
      <c r="AH37" s="195"/>
      <c r="AI37" s="195"/>
      <c r="AJ37" s="195"/>
      <c r="AK37" s="212"/>
      <c r="AL37" s="194" t="s">
        <v>92</v>
      </c>
      <c r="AM37" s="195"/>
      <c r="AN37" s="195"/>
      <c r="AO37" s="196"/>
      <c r="AP37" s="211" t="s">
        <v>98</v>
      </c>
      <c r="AQ37" s="195"/>
      <c r="AR37" s="195"/>
      <c r="AS37" s="21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2">
        <v>475</v>
      </c>
      <c r="K38" s="13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2">
        <v>106.57</v>
      </c>
      <c r="Z38" s="131"/>
      <c r="AA38" s="8" t="s">
        <v>21</v>
      </c>
      <c r="AB38" s="5" t="s">
        <v>23</v>
      </c>
      <c r="AC38" s="30"/>
      <c r="AD38" s="132">
        <v>713.2</v>
      </c>
      <c r="AE38" s="131"/>
      <c r="AF38" s="7" t="s">
        <v>21</v>
      </c>
      <c r="AG38" s="5" t="s">
        <v>24</v>
      </c>
      <c r="AH38" s="6"/>
      <c r="AI38" s="132">
        <f>'[2]6 JUIN 2023'!$K$22</f>
        <v>0</v>
      </c>
      <c r="AJ38" s="131"/>
      <c r="AK38" s="99" t="s">
        <v>21</v>
      </c>
      <c r="AL38" s="98" t="s">
        <v>24</v>
      </c>
      <c r="AM38" s="131">
        <v>59.128799999999998</v>
      </c>
      <c r="AN38" s="133"/>
      <c r="AO38" s="8" t="s">
        <v>21</v>
      </c>
      <c r="AP38" s="5" t="s">
        <v>24</v>
      </c>
      <c r="AQ38" s="131">
        <v>1140.2</v>
      </c>
      <c r="AR38" s="131"/>
      <c r="AS38" s="109" t="s">
        <v>21</v>
      </c>
    </row>
    <row r="39" spans="1:45" ht="15.75" thickBot="1" x14ac:dyDescent="0.3">
      <c r="A39" s="9" t="s">
        <v>22</v>
      </c>
      <c r="B39" s="10">
        <v>4139.6400000000003</v>
      </c>
      <c r="C39" s="11" t="s">
        <v>21</v>
      </c>
      <c r="D39" s="9" t="s">
        <v>72</v>
      </c>
      <c r="E39" s="10">
        <v>4384</v>
      </c>
      <c r="F39" s="12" t="s">
        <v>21</v>
      </c>
      <c r="G39" s="97"/>
      <c r="H39" s="100" t="s">
        <v>25</v>
      </c>
      <c r="I39" s="101"/>
      <c r="J39" s="102">
        <v>20.079999999999998</v>
      </c>
      <c r="K39" s="103" t="s">
        <v>63</v>
      </c>
      <c r="L39" s="104">
        <v>4.1666666666666664E-2</v>
      </c>
      <c r="M39" s="105" t="s">
        <v>25</v>
      </c>
      <c r="N39" s="101"/>
      <c r="O39" s="102">
        <v>0</v>
      </c>
      <c r="P39" s="103" t="s">
        <v>63</v>
      </c>
      <c r="Q39" s="104">
        <v>0</v>
      </c>
      <c r="R39" s="100" t="s">
        <v>25</v>
      </c>
      <c r="S39" s="101"/>
      <c r="T39" s="102">
        <v>0</v>
      </c>
      <c r="U39" s="101" t="s">
        <v>63</v>
      </c>
      <c r="V39" s="107">
        <v>0</v>
      </c>
      <c r="W39" s="100" t="s">
        <v>25</v>
      </c>
      <c r="X39" s="101"/>
      <c r="Y39" s="102">
        <v>30.35</v>
      </c>
      <c r="Z39" s="101" t="s">
        <v>63</v>
      </c>
      <c r="AA39" s="107">
        <v>0.58333333333333337</v>
      </c>
      <c r="AB39" s="105" t="s">
        <v>25</v>
      </c>
      <c r="AC39" s="108"/>
      <c r="AD39" s="102">
        <v>31.54</v>
      </c>
      <c r="AE39" s="103" t="s">
        <v>107</v>
      </c>
      <c r="AF39" s="107">
        <v>0.94513888888888886</v>
      </c>
      <c r="AG39" s="105" t="s">
        <v>25</v>
      </c>
      <c r="AH39" s="101"/>
      <c r="AI39" s="102">
        <f>'[2]6 JUIN 2023'!$K$23</f>
        <v>0</v>
      </c>
      <c r="AJ39" s="101" t="s">
        <v>76</v>
      </c>
      <c r="AK39" s="106">
        <f>'[2]6 JUIN 2023'!$L$23</f>
        <v>156.04166666667899</v>
      </c>
      <c r="AL39" s="100" t="s">
        <v>25</v>
      </c>
      <c r="AM39" s="101">
        <v>18.3</v>
      </c>
      <c r="AN39" s="102" t="s">
        <v>76</v>
      </c>
      <c r="AO39" s="110">
        <v>0.45833333333333331</v>
      </c>
      <c r="AP39" s="105" t="s">
        <v>25</v>
      </c>
      <c r="AQ39" s="101">
        <v>74.010000000000005</v>
      </c>
      <c r="AR39" s="103" t="s">
        <v>62</v>
      </c>
      <c r="AS39" s="106">
        <v>0.5</v>
      </c>
    </row>
    <row r="40" spans="1:45" ht="16.5" thickTop="1" thickBot="1" x14ac:dyDescent="0.3"/>
    <row r="41" spans="1:45" ht="24" customHeight="1" thickTop="1" thickBot="1" x14ac:dyDescent="0.3">
      <c r="A41" s="180" t="s">
        <v>26</v>
      </c>
      <c r="B41" s="180"/>
      <c r="C41" s="180"/>
      <c r="D41" s="181"/>
      <c r="E41" s="182" t="s">
        <v>27</v>
      </c>
      <c r="F41" s="183"/>
      <c r="G41" s="184"/>
    </row>
    <row r="42" spans="1:45" ht="25.5" customHeight="1" thickTop="1" thickBot="1" x14ac:dyDescent="0.3">
      <c r="A42" s="185" t="s">
        <v>28</v>
      </c>
      <c r="B42" s="186"/>
      <c r="C42" s="186"/>
      <c r="D42" s="187"/>
      <c r="E42" s="43">
        <v>498.28</v>
      </c>
      <c r="F42" s="44" t="s">
        <v>70</v>
      </c>
      <c r="G42" s="47">
        <v>0.41666666666666669</v>
      </c>
    </row>
    <row r="43" spans="1:45" ht="32.25" customHeight="1" thickBot="1" x14ac:dyDescent="0.3">
      <c r="A43" s="188" t="s">
        <v>71</v>
      </c>
      <c r="B43" s="189"/>
      <c r="C43" s="189"/>
      <c r="D43" s="190"/>
      <c r="E43" s="77"/>
      <c r="F43" s="78"/>
      <c r="G43" s="79">
        <v>28.54</v>
      </c>
    </row>
    <row r="44" spans="1:45" ht="32.25" customHeight="1" thickBot="1" x14ac:dyDescent="0.3">
      <c r="A44" s="188" t="s">
        <v>29</v>
      </c>
      <c r="B44" s="189"/>
      <c r="C44" s="189"/>
      <c r="D44" s="190"/>
      <c r="E44" s="77"/>
      <c r="F44" s="78"/>
      <c r="G44" s="79">
        <v>52.78</v>
      </c>
    </row>
    <row r="45" spans="1:45" ht="29.25" customHeight="1" thickBot="1" x14ac:dyDescent="0.3">
      <c r="A45" s="191" t="s">
        <v>30</v>
      </c>
      <c r="B45" s="192"/>
      <c r="C45" s="192"/>
      <c r="D45" s="193"/>
      <c r="E45" s="45">
        <v>258.46000000000004</v>
      </c>
      <c r="F45" s="83" t="s">
        <v>73</v>
      </c>
      <c r="G45" s="48">
        <v>4.1666666666666664E-2</v>
      </c>
    </row>
    <row r="46" spans="1:45" ht="34.5" customHeight="1" thickBot="1" x14ac:dyDescent="0.3">
      <c r="A46" s="175" t="s">
        <v>31</v>
      </c>
      <c r="B46" s="176"/>
      <c r="C46" s="176"/>
      <c r="D46" s="177"/>
      <c r="E46" s="46">
        <v>243.24000000000007</v>
      </c>
      <c r="F46" s="80" t="s">
        <v>73</v>
      </c>
      <c r="G46" s="60">
        <v>0.41666666666666669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8"/>
      <c r="AN80" s="138"/>
      <c r="AO80" s="138"/>
    </row>
    <row r="81" spans="39:41" x14ac:dyDescent="0.25">
      <c r="AM81" s="138"/>
      <c r="AN81" s="138"/>
      <c r="AO81" s="138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 JUN 23 </vt:lpstr>
      <vt:lpstr>'06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2023-06-07T06:47:16Z</dcterms:modified>
</cp:coreProperties>
</file>