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8-AOUT 2023\"/>
    </mc:Choice>
  </mc:AlternateContent>
  <xr:revisionPtr revIDLastSave="0" documentId="13_ncr:1_{2A60B9B8-9234-4655-AFA6-47D92A81B0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1 AOUT 23 " sheetId="3" r:id="rId1"/>
  </sheets>
  <definedNames>
    <definedName name="_xlnm.Print_Area" localSheetId="0">'31 AOUT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<sst xmlns="http://schemas.openxmlformats.org/spreadsheetml/2006/main" count="138" uniqueCount="106">
  <si>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</si>
  <si>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</si>
  <si>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</si>
  <si>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</si>
  <si>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</si>
  <si>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</si>
  <si>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</si>
  <si>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</si>
  <si>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</si>
  <si>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</si>
  <si>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</si>
  <si>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</si>
  <si>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</si>
  <si>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</si>
  <si>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</si>
  <si>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</si>
  <si>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</si>
  <si>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</si>
  <si>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</si>
  <si>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</si>
  <si>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</si>
  <si>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</si>
  <si>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</si>
  <si>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</si>
  <si>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</si>
  <si>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</si>
  <si>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</si>
  <si>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</si>
  <si>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</si>
  <si>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</si>
  <si>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</si>
  <si>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</si>
  <si>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</si>
  <si>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</si>
  <si>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</si>
  <si>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</si>
  <si>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</si>
  <si>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</si>
  <si>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</si>
  <si>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</si>
  <si>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</si>
  <si>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</si>
  <si>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</si>
  <si>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</si>
  <si>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</si>
  <si>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</si>
  <si>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</si>
  <si>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</si>
  <si>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</si>
  <si>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</si>
  <si>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</si>
  <si>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</si>
  <si>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</si>
  <si>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</si>
  <si>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</si>
  <si>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</si>
  <si>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</si>
  <si>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</si>
  <si>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</si>
  <si>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</si>
  <si>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</si>
  <si>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</si>
  <si>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</si>
  <si>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</si>
  <si>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</si>
  <si>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</si>
  <si>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</si>
  <si>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</si>
  <si>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</si>
  <si>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</si>
  <si>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</si>
  <si>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</si>
  <si>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</si>
  <si>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</si>
  <si>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</si>
  <si>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</si>
  <si>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</si>
  <si>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</si>
  <si>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</si>
  <si>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</si>
  <si>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</si>
  <si>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</si>
  <si>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</si>
  <si>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</si>
  <si>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</si>
  <si>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</si>
  <si>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</si>
  <si>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</si>
  <si>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</si>
  <si>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</si>
  <si>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</si>
  <si>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</si>
  <si>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</si>
  <si>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</si>
  <si>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</si>
  <si>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</si>
  <si>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</si>
  <si>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</si>
  <si>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</si>
  <si>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</si>
  <si>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</si>
  <si>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</si>
  <si>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</si>
  <si>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FOFANA et DOSSA</t>
  </si>
  <si>
    <t>TETE et TAGBA</t>
  </si>
  <si>
    <t>DOSSA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</si>
</sst>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1" fontId="2" fillId="0" borderId="40" xfId="1" applyNumberFormat="1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'31 AOUT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'!$B$9:$B$32</c:f>
              <c:numCache>
                <c:formatCode>General</c:formatCode>
                <c:ptCount val="24"/>
                <c:pt idx="0">
                  <c:v>74.81</c:v>
                </c:pt>
                <c:pt idx="1">
                  <c:v>82.6</c:v>
                </c:pt>
                <c:pt idx="2">
                  <c:v>78.13</c:v>
                </c:pt>
                <c:pt idx="3">
                  <c:v>83.57</c:v>
                </c:pt>
                <c:pt idx="4">
                  <c:v>75.539999999999992</c:v>
                </c:pt>
                <c:pt idx="5">
                  <c:v>76.319999999999993</c:v>
                </c:pt>
                <c:pt idx="6">
                  <c:v>96.419999999999987</c:v>
                </c:pt>
                <c:pt idx="7">
                  <c:v>117.6</c:v>
                </c:pt>
                <c:pt idx="8">
                  <c:v>132.42000000000002</c:v>
                </c:pt>
                <c:pt idx="9">
                  <c:v>133.74</c:v>
                </c:pt>
                <c:pt idx="10">
                  <c:v>139.44999999999999</c:v>
                </c:pt>
                <c:pt idx="11">
                  <c:v>127.88</c:v>
                </c:pt>
                <c:pt idx="12">
                  <c:v>116.06</c:v>
                </c:pt>
                <c:pt idx="13">
                  <c:v>121.03999999999999</c:v>
                </c:pt>
                <c:pt idx="14">
                  <c:v>142.57</c:v>
                </c:pt>
                <c:pt idx="15">
                  <c:v>147.45999999999998</c:v>
                </c:pt>
                <c:pt idx="16">
                  <c:v>142.48000000000002</c:v>
                </c:pt>
                <c:pt idx="17">
                  <c:v>135.78</c:v>
                </c:pt>
                <c:pt idx="18">
                  <c:v>124.87</c:v>
                </c:pt>
                <c:pt idx="19">
                  <c:v>120.53999999999999</c:v>
                </c:pt>
                <c:pt idx="20">
                  <c:v>117.76</c:v>
                </c:pt>
                <c:pt idx="21">
                  <c:v>107.25999999999999</c:v>
                </c:pt>
                <c:pt idx="22">
                  <c:v>97.759999999999991</c:v>
                </c:pt>
                <c:pt idx="23">
                  <c:v>112.2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'31 AOUT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'!$C$9:$C$32</c:f>
              <c:numCache>
                <c:formatCode>General</c:formatCode>
                <c:ptCount val="24"/>
                <c:pt idx="0">
                  <c:v>-0.40988791052529905</c:v>
                </c:pt>
                <c:pt idx="1">
                  <c:v>8.5607441586759307</c:v>
                </c:pt>
                <c:pt idx="2">
                  <c:v>8.38945419303856</c:v>
                </c:pt>
                <c:pt idx="3">
                  <c:v>10.728561532721322</c:v>
                </c:pt>
                <c:pt idx="4">
                  <c:v>13.827909094677594</c:v>
                </c:pt>
                <c:pt idx="5">
                  <c:v>9.5282013847017666</c:v>
                </c:pt>
                <c:pt idx="6">
                  <c:v>15.915013140410117</c:v>
                </c:pt>
                <c:pt idx="7">
                  <c:v>28.534829001677465</c:v>
                </c:pt>
                <c:pt idx="8">
                  <c:v>29.339470506152637</c:v>
                </c:pt>
                <c:pt idx="9">
                  <c:v>27.593971090197812</c:v>
                </c:pt>
                <c:pt idx="10">
                  <c:v>28.928960676655421</c:v>
                </c:pt>
                <c:pt idx="11">
                  <c:v>27.164366470575438</c:v>
                </c:pt>
                <c:pt idx="12">
                  <c:v>16.037280491066362</c:v>
                </c:pt>
                <c:pt idx="13">
                  <c:v>22.270332771229207</c:v>
                </c:pt>
                <c:pt idx="14">
                  <c:v>36.594521018211118</c:v>
                </c:pt>
                <c:pt idx="15">
                  <c:v>41.619713298623765</c:v>
                </c:pt>
                <c:pt idx="16">
                  <c:v>34.352591384117702</c:v>
                </c:pt>
                <c:pt idx="17">
                  <c:v>33.2172967450446</c:v>
                </c:pt>
                <c:pt idx="18">
                  <c:v>23.148051281397045</c:v>
                </c:pt>
                <c:pt idx="19">
                  <c:v>20.196069406273708</c:v>
                </c:pt>
                <c:pt idx="20">
                  <c:v>17.801719053037289</c:v>
                </c:pt>
                <c:pt idx="21">
                  <c:v>10.679336615582372</c:v>
                </c:pt>
                <c:pt idx="22">
                  <c:v>4.9349747701805597</c:v>
                </c:pt>
                <c:pt idx="23">
                  <c:v>21.708001347475381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'31 AOUT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'!$D$9:$D$32</c:f>
              <c:numCache>
                <c:formatCode>0.00</c:formatCode>
                <c:ptCount val="24"/>
                <c:pt idx="0">
                  <c:v>69.231644532100574</c:v>
                </c:pt>
                <c:pt idx="1">
                  <c:v>68.512723151121236</c:v>
                </c:pt>
                <c:pt idx="2">
                  <c:v>64.003457554228177</c:v>
                </c:pt>
                <c:pt idx="3">
                  <c:v>67.03127167746436</c:v>
                </c:pt>
                <c:pt idx="4">
                  <c:v>56.141879164013837</c:v>
                </c:pt>
                <c:pt idx="5">
                  <c:v>61.194987444382463</c:v>
                </c:pt>
                <c:pt idx="6">
                  <c:v>74.361346292382024</c:v>
                </c:pt>
                <c:pt idx="7">
                  <c:v>82.336899817105405</c:v>
                </c:pt>
                <c:pt idx="8">
                  <c:v>95.846025188059656</c:v>
                </c:pt>
                <c:pt idx="9">
                  <c:v>98.968923874255438</c:v>
                </c:pt>
                <c:pt idx="10">
                  <c:v>103.17145644557162</c:v>
                </c:pt>
                <c:pt idx="11">
                  <c:v>93.751045684930034</c:v>
                </c:pt>
                <c:pt idx="12">
                  <c:v>93.280448532058628</c:v>
                </c:pt>
                <c:pt idx="13">
                  <c:v>91.889358221176451</c:v>
                </c:pt>
                <c:pt idx="14">
                  <c:v>98.568776795986125</c:v>
                </c:pt>
                <c:pt idx="15">
                  <c:v>98.2527066366697</c:v>
                </c:pt>
                <c:pt idx="16">
                  <c:v>100.63866740508624</c:v>
                </c:pt>
                <c:pt idx="17">
                  <c:v>95.312239149979149</c:v>
                </c:pt>
                <c:pt idx="18">
                  <c:v>94.10244901754001</c:v>
                </c:pt>
                <c:pt idx="19">
                  <c:v>92.88850898957952</c:v>
                </c:pt>
                <c:pt idx="20">
                  <c:v>92.614298000757884</c:v>
                </c:pt>
                <c:pt idx="21">
                  <c:v>89.539916566482674</c:v>
                </c:pt>
                <c:pt idx="22">
                  <c:v>86.063154537568977</c:v>
                </c:pt>
                <c:pt idx="23">
                  <c:v>83.866205948608098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'31 AOUT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'!$E$9:$E$32</c:f>
              <c:numCache>
                <c:formatCode>0.00</c:formatCode>
                <c:ptCount val="24"/>
                <c:pt idx="0">
                  <c:v>5.9882433784247331</c:v>
                </c:pt>
                <c:pt idx="1">
                  <c:v>5.526532690202834</c:v>
                </c:pt>
                <c:pt idx="2">
                  <c:v>5.7370882527332645</c:v>
                </c:pt>
                <c:pt idx="3">
                  <c:v>5.8101667898142813</c:v>
                </c:pt>
                <c:pt idx="4">
                  <c:v>5.5702117413085608</c:v>
                </c:pt>
                <c:pt idx="5">
                  <c:v>5.5968111709157773</c:v>
                </c:pt>
                <c:pt idx="6">
                  <c:v>6.1436405672078314</c:v>
                </c:pt>
                <c:pt idx="7">
                  <c:v>6.7282711812171163</c:v>
                </c:pt>
                <c:pt idx="8">
                  <c:v>7.2345043057877438</c:v>
                </c:pt>
                <c:pt idx="9">
                  <c:v>7.177105035546794</c:v>
                </c:pt>
                <c:pt idx="10">
                  <c:v>7.3495828777729519</c:v>
                </c:pt>
                <c:pt idx="11">
                  <c:v>6.9645878444945373</c:v>
                </c:pt>
                <c:pt idx="12">
                  <c:v>6.74227097687504</c:v>
                </c:pt>
                <c:pt idx="13">
                  <c:v>6.8803090075943549</c:v>
                </c:pt>
                <c:pt idx="14">
                  <c:v>7.4067021858027777</c:v>
                </c:pt>
                <c:pt idx="15">
                  <c:v>7.5875800647064926</c:v>
                </c:pt>
                <c:pt idx="16">
                  <c:v>7.4887412107960989</c:v>
                </c:pt>
                <c:pt idx="17">
                  <c:v>7.2504641049762659</c:v>
                </c:pt>
                <c:pt idx="18">
                  <c:v>7.6194997010629555</c:v>
                </c:pt>
                <c:pt idx="19">
                  <c:v>7.455421604146756</c:v>
                </c:pt>
                <c:pt idx="20">
                  <c:v>7.3439829462048527</c:v>
                </c:pt>
                <c:pt idx="21">
                  <c:v>7.0407468179349513</c:v>
                </c:pt>
                <c:pt idx="22">
                  <c:v>6.7618706922504606</c:v>
                </c:pt>
                <c:pt idx="23">
                  <c:v>6.625792703916523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'31 AOUT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'!$Q$9:$Q$32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'31 AOUT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'!$AE$9:$AE$32</c:f>
              <c:numCache>
                <c:formatCode>0.00</c:formatCode>
                <c:ptCount val="24"/>
                <c:pt idx="0">
                  <c:v>77.2</c:v>
                </c:pt>
                <c:pt idx="1">
                  <c:v>52.85</c:v>
                </c:pt>
                <c:pt idx="2">
                  <c:v>64.28</c:v>
                </c:pt>
                <c:pt idx="3">
                  <c:v>61.32</c:v>
                </c:pt>
                <c:pt idx="4">
                  <c:v>60.86</c:v>
                </c:pt>
                <c:pt idx="5">
                  <c:v>60.77</c:v>
                </c:pt>
                <c:pt idx="6">
                  <c:v>60.76</c:v>
                </c:pt>
                <c:pt idx="7">
                  <c:v>60.53</c:v>
                </c:pt>
                <c:pt idx="8">
                  <c:v>64.13</c:v>
                </c:pt>
                <c:pt idx="9">
                  <c:v>60.61</c:v>
                </c:pt>
                <c:pt idx="10">
                  <c:v>61.19</c:v>
                </c:pt>
                <c:pt idx="11">
                  <c:v>59.27</c:v>
                </c:pt>
                <c:pt idx="12">
                  <c:v>62.77</c:v>
                </c:pt>
                <c:pt idx="13">
                  <c:v>62.58</c:v>
                </c:pt>
                <c:pt idx="14">
                  <c:v>60.49</c:v>
                </c:pt>
                <c:pt idx="15">
                  <c:v>61.8</c:v>
                </c:pt>
                <c:pt idx="16">
                  <c:v>63.16</c:v>
                </c:pt>
                <c:pt idx="17">
                  <c:v>61.35</c:v>
                </c:pt>
                <c:pt idx="18">
                  <c:v>85.44</c:v>
                </c:pt>
                <c:pt idx="19">
                  <c:v>83.99</c:v>
                </c:pt>
                <c:pt idx="20">
                  <c:v>82.42</c:v>
                </c:pt>
                <c:pt idx="21">
                  <c:v>82.06</c:v>
                </c:pt>
                <c:pt idx="22">
                  <c:v>81.760000000000005</c:v>
                </c:pt>
                <c:pt idx="23">
                  <c:v>62.13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'31 AOUT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'!$AK$9:$AK$32</c:f>
              <c:numCache>
                <c:formatCode>0.00</c:formatCode>
                <c:ptCount val="24"/>
                <c:pt idx="0">
                  <c:v>76.790112089474704</c:v>
                </c:pt>
                <c:pt idx="1">
                  <c:v>61.410744158675932</c:v>
                </c:pt>
                <c:pt idx="2">
                  <c:v>72.669454193038561</c:v>
                </c:pt>
                <c:pt idx="3">
                  <c:v>72.048561532721322</c:v>
                </c:pt>
                <c:pt idx="4">
                  <c:v>74.687909094677593</c:v>
                </c:pt>
                <c:pt idx="5">
                  <c:v>70.29820138470177</c:v>
                </c:pt>
                <c:pt idx="6">
                  <c:v>76.675013140410115</c:v>
                </c:pt>
                <c:pt idx="7">
                  <c:v>89.064829001677467</c:v>
                </c:pt>
                <c:pt idx="8">
                  <c:v>93.469470506152632</c:v>
                </c:pt>
                <c:pt idx="9">
                  <c:v>88.203971090197811</c:v>
                </c:pt>
                <c:pt idx="10">
                  <c:v>90.118960676655419</c:v>
                </c:pt>
                <c:pt idx="11">
                  <c:v>86.434366470575441</c:v>
                </c:pt>
                <c:pt idx="12">
                  <c:v>78.807280491066365</c:v>
                </c:pt>
                <c:pt idx="13">
                  <c:v>84.850332771229205</c:v>
                </c:pt>
                <c:pt idx="14">
                  <c:v>97.08452101821112</c:v>
                </c:pt>
                <c:pt idx="15">
                  <c:v>103.41971329862376</c:v>
                </c:pt>
                <c:pt idx="16">
                  <c:v>97.512591384117698</c:v>
                </c:pt>
                <c:pt idx="17">
                  <c:v>94.567296745044601</c:v>
                </c:pt>
                <c:pt idx="18">
                  <c:v>108.58805128139704</c:v>
                </c:pt>
                <c:pt idx="19">
                  <c:v>104.1860694062737</c:v>
                </c:pt>
                <c:pt idx="20">
                  <c:v>100.22171905303729</c:v>
                </c:pt>
                <c:pt idx="21">
                  <c:v>92.739336615582374</c:v>
                </c:pt>
                <c:pt idx="22">
                  <c:v>86.694974770180565</c:v>
                </c:pt>
                <c:pt idx="23">
                  <c:v>83.838001347475384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'31 AOUT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'!$AM$9:$AM$32</c:f>
              <c:numCache>
                <c:formatCode>0.00</c:formatCode>
                <c:ptCount val="24"/>
                <c:pt idx="0">
                  <c:v>125.79164453210058</c:v>
                </c:pt>
                <c:pt idx="1">
                  <c:v>125.14272315112123</c:v>
                </c:pt>
                <c:pt idx="2">
                  <c:v>121.19345755422817</c:v>
                </c:pt>
                <c:pt idx="3">
                  <c:v>124.35127167746437</c:v>
                </c:pt>
                <c:pt idx="4">
                  <c:v>113.38187916401384</c:v>
                </c:pt>
                <c:pt idx="5">
                  <c:v>118.69498744438246</c:v>
                </c:pt>
                <c:pt idx="6">
                  <c:v>131.30134629238202</c:v>
                </c:pt>
                <c:pt idx="7">
                  <c:v>139.20689981710541</c:v>
                </c:pt>
                <c:pt idx="8">
                  <c:v>152.37602518805966</c:v>
                </c:pt>
                <c:pt idx="9">
                  <c:v>155.64892387425544</c:v>
                </c:pt>
                <c:pt idx="10">
                  <c:v>159.72145644557162</c:v>
                </c:pt>
                <c:pt idx="11">
                  <c:v>150.04104568493003</c:v>
                </c:pt>
                <c:pt idx="12">
                  <c:v>149.95044853205863</c:v>
                </c:pt>
                <c:pt idx="13">
                  <c:v>148.69935822117645</c:v>
                </c:pt>
                <c:pt idx="14">
                  <c:v>154.73877679598613</c:v>
                </c:pt>
                <c:pt idx="15">
                  <c:v>154.68270663666971</c:v>
                </c:pt>
                <c:pt idx="16">
                  <c:v>157.15866740508625</c:v>
                </c:pt>
                <c:pt idx="17">
                  <c:v>151.83223914997916</c:v>
                </c:pt>
                <c:pt idx="18">
                  <c:v>150.62244901754002</c:v>
                </c:pt>
                <c:pt idx="19">
                  <c:v>149.32850898957952</c:v>
                </c:pt>
                <c:pt idx="20">
                  <c:v>149.42429800075789</c:v>
                </c:pt>
                <c:pt idx="21">
                  <c:v>146.37991656648268</c:v>
                </c:pt>
                <c:pt idx="22">
                  <c:v>142.74315453756898</c:v>
                </c:pt>
                <c:pt idx="23">
                  <c:v>140.87620594860809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'31 AOUT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'!$F$9:$F$32</c:f>
              <c:numCache>
                <c:formatCode>General</c:formatCode>
                <c:ptCount val="24"/>
                <c:pt idx="0">
                  <c:v>159.13</c:v>
                </c:pt>
                <c:pt idx="1">
                  <c:v>155.69</c:v>
                </c:pt>
                <c:pt idx="2">
                  <c:v>147.47999999999999</c:v>
                </c:pt>
                <c:pt idx="3">
                  <c:v>149.02000000000001</c:v>
                </c:pt>
                <c:pt idx="4">
                  <c:v>150.46</c:v>
                </c:pt>
                <c:pt idx="5">
                  <c:v>143.46</c:v>
                </c:pt>
                <c:pt idx="6">
                  <c:v>139.16999999999999</c:v>
                </c:pt>
                <c:pt idx="7">
                  <c:v>151.53</c:v>
                </c:pt>
                <c:pt idx="8">
                  <c:v>136.93</c:v>
                </c:pt>
                <c:pt idx="9">
                  <c:v>134.53</c:v>
                </c:pt>
                <c:pt idx="10">
                  <c:v>121.35</c:v>
                </c:pt>
                <c:pt idx="11">
                  <c:v>125.68</c:v>
                </c:pt>
                <c:pt idx="12">
                  <c:v>129.91999999999999</c:v>
                </c:pt>
                <c:pt idx="13">
                  <c:v>144.21</c:v>
                </c:pt>
                <c:pt idx="14">
                  <c:v>137.38</c:v>
                </c:pt>
                <c:pt idx="15">
                  <c:v>165.62</c:v>
                </c:pt>
                <c:pt idx="16">
                  <c:v>193.8</c:v>
                </c:pt>
                <c:pt idx="17">
                  <c:v>180.88</c:v>
                </c:pt>
                <c:pt idx="18">
                  <c:v>217.71</c:v>
                </c:pt>
                <c:pt idx="19">
                  <c:v>214.31</c:v>
                </c:pt>
                <c:pt idx="20">
                  <c:v>208.16</c:v>
                </c:pt>
                <c:pt idx="21">
                  <c:v>202.39</c:v>
                </c:pt>
                <c:pt idx="22">
                  <c:v>182.12</c:v>
                </c:pt>
                <c:pt idx="23">
                  <c:v>171.85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'31 AOUT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'!$G$9:$G$32</c:f>
              <c:numCache>
                <c:formatCode>0.00</c:formatCode>
                <c:ptCount val="24"/>
                <c:pt idx="0">
                  <c:v>103.9370861160801</c:v>
                </c:pt>
                <c:pt idx="1">
                  <c:v>102.75191725758967</c:v>
                </c:pt>
                <c:pt idx="2">
                  <c:v>98.336396396594679</c:v>
                </c:pt>
                <c:pt idx="3">
                  <c:v>100.03763895298907</c:v>
                </c:pt>
                <c:pt idx="4">
                  <c:v>105.07827900480562</c:v>
                </c:pt>
                <c:pt idx="5">
                  <c:v>96.782634049880045</c:v>
                </c:pt>
                <c:pt idx="6">
                  <c:v>95.251615663901248</c:v>
                </c:pt>
                <c:pt idx="7">
                  <c:v>105.22864816037153</c:v>
                </c:pt>
                <c:pt idx="8">
                  <c:v>102.78363603748345</c:v>
                </c:pt>
                <c:pt idx="9">
                  <c:v>101.90999261057048</c:v>
                </c:pt>
                <c:pt idx="10">
                  <c:v>94.88513234109594</c:v>
                </c:pt>
                <c:pt idx="11">
                  <c:v>98.437244344908947</c:v>
                </c:pt>
                <c:pt idx="12">
                  <c:v>90.989743819884012</c:v>
                </c:pt>
                <c:pt idx="13">
                  <c:v>108.89648257297561</c:v>
                </c:pt>
                <c:pt idx="14">
                  <c:v>97.90799250593021</c:v>
                </c:pt>
                <c:pt idx="15">
                  <c:v>108.89104865623079</c:v>
                </c:pt>
                <c:pt idx="16">
                  <c:v>126.06492229958161</c:v>
                </c:pt>
                <c:pt idx="17">
                  <c:v>118.24771996055853</c:v>
                </c:pt>
                <c:pt idx="18">
                  <c:v>139.46717260370667</c:v>
                </c:pt>
                <c:pt idx="19">
                  <c:v>137.08326245726121</c:v>
                </c:pt>
                <c:pt idx="20">
                  <c:v>130.07438941942345</c:v>
                </c:pt>
                <c:pt idx="21">
                  <c:v>128.41670850720141</c:v>
                </c:pt>
                <c:pt idx="22">
                  <c:v>114.95293413771535</c:v>
                </c:pt>
                <c:pt idx="23">
                  <c:v>112.75552191617444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'31 AOUT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'!$H$9:$H$32</c:f>
              <c:numCache>
                <c:formatCode>0.00</c:formatCode>
                <c:ptCount val="24"/>
                <c:pt idx="0">
                  <c:v>79.037492342057973</c:v>
                </c:pt>
                <c:pt idx="1">
                  <c:v>76.64400367135481</c:v>
                </c:pt>
                <c:pt idx="2">
                  <c:v>73.4115846220528</c:v>
                </c:pt>
                <c:pt idx="3">
                  <c:v>73.54777197512766</c:v>
                </c:pt>
                <c:pt idx="4">
                  <c:v>69.805838801785825</c:v>
                </c:pt>
                <c:pt idx="5">
                  <c:v>71.198328248797054</c:v>
                </c:pt>
                <c:pt idx="6">
                  <c:v>68.342797436304451</c:v>
                </c:pt>
                <c:pt idx="7">
                  <c:v>70.883788120993032</c:v>
                </c:pt>
                <c:pt idx="8">
                  <c:v>58.435567001188168</c:v>
                </c:pt>
                <c:pt idx="9">
                  <c:v>55.99145227576615</c:v>
                </c:pt>
                <c:pt idx="10">
                  <c:v>50.314004357870232</c:v>
                </c:pt>
                <c:pt idx="11">
                  <c:v>51.42186080703064</c:v>
                </c:pt>
                <c:pt idx="12">
                  <c:v>61.968388831005413</c:v>
                </c:pt>
                <c:pt idx="13">
                  <c:v>59.159716341401335</c:v>
                </c:pt>
                <c:pt idx="14">
                  <c:v>63.522208131240106</c:v>
                </c:pt>
                <c:pt idx="15">
                  <c:v>80.201887273543008</c:v>
                </c:pt>
                <c:pt idx="16">
                  <c:v>85.376166043873397</c:v>
                </c:pt>
                <c:pt idx="17">
                  <c:v>86.35271137749784</c:v>
                </c:pt>
                <c:pt idx="18">
                  <c:v>99.447911603868775</c:v>
                </c:pt>
                <c:pt idx="19">
                  <c:v>99.619215459518742</c:v>
                </c:pt>
                <c:pt idx="20">
                  <c:v>98.576124576624736</c:v>
                </c:pt>
                <c:pt idx="21">
                  <c:v>94.365586966295396</c:v>
                </c:pt>
                <c:pt idx="22">
                  <c:v>88.214111656003411</c:v>
                </c:pt>
                <c:pt idx="23">
                  <c:v>83.052194133403589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'31 AOUT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'!$I$9:$I$32</c:f>
              <c:numCache>
                <c:formatCode>0.00</c:formatCode>
                <c:ptCount val="24"/>
                <c:pt idx="0">
                  <c:v>-23.844578458138049</c:v>
                </c:pt>
                <c:pt idx="1">
                  <c:v>-23.705920928944444</c:v>
                </c:pt>
                <c:pt idx="2">
                  <c:v>-24.267981018647461</c:v>
                </c:pt>
                <c:pt idx="3">
                  <c:v>-24.565410928116716</c:v>
                </c:pt>
                <c:pt idx="4">
                  <c:v>-24.42411780659144</c:v>
                </c:pt>
                <c:pt idx="5">
                  <c:v>-24.520962298677073</c:v>
                </c:pt>
                <c:pt idx="6">
                  <c:v>-24.424413100205676</c:v>
                </c:pt>
                <c:pt idx="7">
                  <c:v>-24.582436281364558</c:v>
                </c:pt>
                <c:pt idx="8">
                  <c:v>-24.289203038671598</c:v>
                </c:pt>
                <c:pt idx="9">
                  <c:v>-23.371444886336661</c:v>
                </c:pt>
                <c:pt idx="10">
                  <c:v>-23.849136698966166</c:v>
                </c:pt>
                <c:pt idx="11">
                  <c:v>-24.17910515193957</c:v>
                </c:pt>
                <c:pt idx="12">
                  <c:v>-23.038132650889445</c:v>
                </c:pt>
                <c:pt idx="13">
                  <c:v>-23.846198914376927</c:v>
                </c:pt>
                <c:pt idx="14">
                  <c:v>-24.050200637170306</c:v>
                </c:pt>
                <c:pt idx="15">
                  <c:v>-23.472935929773804</c:v>
                </c:pt>
                <c:pt idx="16">
                  <c:v>-17.641088343454975</c:v>
                </c:pt>
                <c:pt idx="17">
                  <c:v>-23.720431338056343</c:v>
                </c:pt>
                <c:pt idx="18">
                  <c:v>-21.205084207575407</c:v>
                </c:pt>
                <c:pt idx="19">
                  <c:v>-22.392477916779953</c:v>
                </c:pt>
                <c:pt idx="20">
                  <c:v>-20.490513996048168</c:v>
                </c:pt>
                <c:pt idx="21">
                  <c:v>-20.392295473496773</c:v>
                </c:pt>
                <c:pt idx="22">
                  <c:v>-21.047045793718727</c:v>
                </c:pt>
                <c:pt idx="23">
                  <c:v>-23.957716049578039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'31 AOUT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1.6</c:v>
                </c:pt>
                <c:pt idx="7">
                  <c:v>4.4000000000000004</c:v>
                </c:pt>
                <c:pt idx="8">
                  <c:v>10.7</c:v>
                </c:pt>
                <c:pt idx="9">
                  <c:v>15.7</c:v>
                </c:pt>
                <c:pt idx="10">
                  <c:v>8.6999999999999993</c:v>
                </c:pt>
                <c:pt idx="11">
                  <c:v>5.3</c:v>
                </c:pt>
                <c:pt idx="12">
                  <c:v>10</c:v>
                </c:pt>
                <c:pt idx="13">
                  <c:v>5.2</c:v>
                </c:pt>
                <c:pt idx="14">
                  <c:v>13</c:v>
                </c:pt>
                <c:pt idx="15">
                  <c:v>12.2</c:v>
                </c:pt>
                <c:pt idx="16">
                  <c:v>2.9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'31 AOUT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'31 AOUT 23 '!$P$9:$P$32</c:f>
              <c:numCache>
                <c:formatCode>0.00</c:formatCode>
                <c:ptCount val="24"/>
                <c:pt idx="0">
                  <c:v>31.49</c:v>
                </c:pt>
                <c:pt idx="1">
                  <c:v>31.21</c:v>
                </c:pt>
                <c:pt idx="2">
                  <c:v>31.47</c:v>
                </c:pt>
                <c:pt idx="3">
                  <c:v>31.84</c:v>
                </c:pt>
                <c:pt idx="4">
                  <c:v>31.75</c:v>
                </c:pt>
                <c:pt idx="5">
                  <c:v>31.59</c:v>
                </c:pt>
                <c:pt idx="6">
                  <c:v>31.43</c:v>
                </c:pt>
                <c:pt idx="7">
                  <c:v>32.21</c:v>
                </c:pt>
                <c:pt idx="8">
                  <c:v>31.81</c:v>
                </c:pt>
                <c:pt idx="9">
                  <c:v>31.42</c:v>
                </c:pt>
                <c:pt idx="10">
                  <c:v>31.02</c:v>
                </c:pt>
                <c:pt idx="11">
                  <c:v>31.88</c:v>
                </c:pt>
                <c:pt idx="12">
                  <c:v>31.35</c:v>
                </c:pt>
                <c:pt idx="13">
                  <c:v>32.22</c:v>
                </c:pt>
                <c:pt idx="14">
                  <c:v>32.06</c:v>
                </c:pt>
                <c:pt idx="15">
                  <c:v>32.020000000000003</c:v>
                </c:pt>
                <c:pt idx="16">
                  <c:v>26.54</c:v>
                </c:pt>
                <c:pt idx="17">
                  <c:v>32.22</c:v>
                </c:pt>
                <c:pt idx="18">
                  <c:v>31.06</c:v>
                </c:pt>
                <c:pt idx="19">
                  <c:v>32.159999999999997</c:v>
                </c:pt>
                <c:pt idx="20">
                  <c:v>29.94</c:v>
                </c:pt>
                <c:pt idx="21">
                  <c:v>29.61</c:v>
                </c:pt>
                <c:pt idx="22">
                  <c:v>29.49</c:v>
                </c:pt>
                <c:pt idx="23">
                  <c:v>32.11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'31 AOUT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'31 AOUT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'31 AOUT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'31 AOUT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'31 AOUT 23 '!$AJ$9:$AJ$32</c:f>
              <c:numCache>
                <c:formatCode>0.00</c:formatCode>
                <c:ptCount val="24"/>
                <c:pt idx="0">
                  <c:v>103.9370861160801</c:v>
                </c:pt>
                <c:pt idx="1">
                  <c:v>102.75191725758967</c:v>
                </c:pt>
                <c:pt idx="2">
                  <c:v>98.336396396594679</c:v>
                </c:pt>
                <c:pt idx="3">
                  <c:v>100.03763895298907</c:v>
                </c:pt>
                <c:pt idx="4">
                  <c:v>105.07827900480562</c:v>
                </c:pt>
                <c:pt idx="5">
                  <c:v>96.882634049880039</c:v>
                </c:pt>
                <c:pt idx="6">
                  <c:v>96.851615663901242</c:v>
                </c:pt>
                <c:pt idx="7">
                  <c:v>109.62864816037154</c:v>
                </c:pt>
                <c:pt idx="8">
                  <c:v>113.48363603748345</c:v>
                </c:pt>
                <c:pt idx="9">
                  <c:v>117.60999261057049</c:v>
                </c:pt>
                <c:pt idx="10">
                  <c:v>103.58513234109594</c:v>
                </c:pt>
                <c:pt idx="11">
                  <c:v>103.73724434490894</c:v>
                </c:pt>
                <c:pt idx="12">
                  <c:v>100.98974381988401</c:v>
                </c:pt>
                <c:pt idx="13">
                  <c:v>114.09648257297562</c:v>
                </c:pt>
                <c:pt idx="14">
                  <c:v>110.90799250593021</c:v>
                </c:pt>
                <c:pt idx="15">
                  <c:v>121.0910486562308</c:v>
                </c:pt>
                <c:pt idx="16">
                  <c:v>128.96492229958162</c:v>
                </c:pt>
                <c:pt idx="17">
                  <c:v>118.24771996055853</c:v>
                </c:pt>
                <c:pt idx="18">
                  <c:v>139.46717260370667</c:v>
                </c:pt>
                <c:pt idx="19">
                  <c:v>137.08326245726121</c:v>
                </c:pt>
                <c:pt idx="20">
                  <c:v>130.07438941942345</c:v>
                </c:pt>
                <c:pt idx="21">
                  <c:v>128.41670850720141</c:v>
                </c:pt>
                <c:pt idx="22">
                  <c:v>114.95293413771535</c:v>
                </c:pt>
                <c:pt idx="23">
                  <c:v>112.75552191617444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'31 AOUT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'31 AOUT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'31 AOUT 23 '!$AL$9:$AL$32</c:f>
              <c:numCache>
                <c:formatCode>0.00</c:formatCode>
                <c:ptCount val="24"/>
                <c:pt idx="0">
                  <c:v>79.037492342057973</c:v>
                </c:pt>
                <c:pt idx="1">
                  <c:v>76.64400367135481</c:v>
                </c:pt>
                <c:pt idx="2">
                  <c:v>73.4115846220528</c:v>
                </c:pt>
                <c:pt idx="3">
                  <c:v>73.54777197512766</c:v>
                </c:pt>
                <c:pt idx="4">
                  <c:v>69.805838801785825</c:v>
                </c:pt>
                <c:pt idx="5">
                  <c:v>71.498328248797051</c:v>
                </c:pt>
                <c:pt idx="6">
                  <c:v>69.92279743630445</c:v>
                </c:pt>
                <c:pt idx="7">
                  <c:v>72.893788120993037</c:v>
                </c:pt>
                <c:pt idx="8">
                  <c:v>66.335567001188167</c:v>
                </c:pt>
                <c:pt idx="9">
                  <c:v>75.571452275766148</c:v>
                </c:pt>
                <c:pt idx="10">
                  <c:v>67.374004357870234</c:v>
                </c:pt>
                <c:pt idx="11">
                  <c:v>80.641860807030639</c:v>
                </c:pt>
                <c:pt idx="12">
                  <c:v>98.858388831005414</c:v>
                </c:pt>
                <c:pt idx="13">
                  <c:v>87.319716341401332</c:v>
                </c:pt>
                <c:pt idx="14">
                  <c:v>81.292208131240102</c:v>
                </c:pt>
                <c:pt idx="15">
                  <c:v>84.711887273543013</c:v>
                </c:pt>
                <c:pt idx="16">
                  <c:v>85.746166043873401</c:v>
                </c:pt>
                <c:pt idx="17">
                  <c:v>86.35271137749784</c:v>
                </c:pt>
                <c:pt idx="18">
                  <c:v>99.447911603868775</c:v>
                </c:pt>
                <c:pt idx="19">
                  <c:v>99.619215459518742</c:v>
                </c:pt>
                <c:pt idx="20">
                  <c:v>98.576124576624736</c:v>
                </c:pt>
                <c:pt idx="21">
                  <c:v>94.365586966295396</c:v>
                </c:pt>
                <c:pt idx="22">
                  <c:v>88.214111656003411</c:v>
                </c:pt>
                <c:pt idx="23">
                  <c:v>83.052194133403589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5" zoomScale="85" zoomScaleNormal="85" zoomScaleSheetLayoutView="85" workbookViewId="0">
      <selection activeCell="AP20" sqref="AP20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80" t="s">
        <v>100</v>
      </c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</row>
    <row r="2" spans="1:54" ht="20.25" x14ac:dyDescent="0.25">
      <c r="A2" s="181">
        <v>45169</v>
      </c>
      <c r="B2" s="181"/>
      <c r="C2" s="181"/>
      <c r="D2" s="181"/>
      <c r="E2" s="181"/>
      <c r="F2" s="181"/>
      <c r="G2" s="181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82" t="s">
        <v>0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208" t="s">
        <v>88</v>
      </c>
      <c r="AG4" s="209"/>
      <c r="AH4" s="209"/>
      <c r="AI4" s="209"/>
      <c r="AJ4" s="187" t="s">
        <v>101</v>
      </c>
      <c r="AK4" s="188"/>
      <c r="AL4" s="187" t="s">
        <v>102</v>
      </c>
      <c r="AM4" s="188"/>
      <c r="AN4" s="175" t="s">
        <v>68</v>
      </c>
      <c r="AO4" s="176"/>
      <c r="AP4" s="176"/>
      <c r="AQ4" s="176"/>
      <c r="AR4" s="176"/>
      <c r="AS4" s="177"/>
    </row>
    <row r="5" spans="1:54" ht="15.75" customHeight="1" thickBot="1" x14ac:dyDescent="0.3">
      <c r="B5" s="184"/>
      <c r="C5" s="185"/>
      <c r="D5" s="185"/>
      <c r="E5" s="185"/>
      <c r="F5" s="185"/>
      <c r="G5" s="185"/>
      <c r="H5" s="185"/>
      <c r="I5" s="185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210"/>
      <c r="AG5" s="211"/>
      <c r="AH5" s="211"/>
      <c r="AI5" s="211"/>
      <c r="AJ5" s="189"/>
      <c r="AK5" s="190"/>
      <c r="AL5" s="189"/>
      <c r="AM5" s="190"/>
      <c r="AN5" s="178"/>
      <c r="AO5" s="157"/>
      <c r="AP5" s="157"/>
      <c r="AQ5" s="157"/>
      <c r="AR5" s="157"/>
      <c r="AS5" s="179"/>
    </row>
    <row r="6" spans="1:54" ht="18.75" customHeight="1" thickBot="1" x14ac:dyDescent="0.3">
      <c r="B6" s="199" t="s">
        <v>1</v>
      </c>
      <c r="C6" s="200"/>
      <c r="D6" s="200"/>
      <c r="E6" s="200"/>
      <c r="F6" s="200"/>
      <c r="G6" s="200"/>
      <c r="H6" s="200"/>
      <c r="I6" s="201"/>
      <c r="J6" s="199" t="s">
        <v>73</v>
      </c>
      <c r="K6" s="202"/>
      <c r="L6" s="200"/>
      <c r="M6" s="200"/>
      <c r="N6" s="200"/>
      <c r="O6" s="200"/>
      <c r="P6" s="201"/>
      <c r="Q6" s="203"/>
      <c r="R6" s="193" t="s">
        <v>89</v>
      </c>
      <c r="S6" s="194"/>
      <c r="T6" s="194"/>
      <c r="U6" s="194"/>
      <c r="V6" s="194"/>
      <c r="W6" s="194"/>
      <c r="X6" s="194"/>
      <c r="Y6" s="194"/>
      <c r="Z6" s="193" t="s">
        <v>90</v>
      </c>
      <c r="AA6" s="194"/>
      <c r="AB6" s="194"/>
      <c r="AC6" s="194"/>
      <c r="AD6" s="194"/>
      <c r="AE6" s="194"/>
      <c r="AF6" s="195" t="s">
        <v>14</v>
      </c>
      <c r="AG6" s="196"/>
      <c r="AH6" s="204" t="s">
        <v>11</v>
      </c>
      <c r="AI6" s="205"/>
      <c r="AJ6" s="189"/>
      <c r="AK6" s="190"/>
      <c r="AL6" s="189"/>
      <c r="AM6" s="190"/>
      <c r="AN6" s="178"/>
      <c r="AO6" s="157"/>
      <c r="AP6" s="157"/>
      <c r="AQ6" s="157"/>
      <c r="AR6" s="157"/>
      <c r="AS6" s="179"/>
    </row>
    <row r="7" spans="1:54" ht="36.75" customHeight="1" thickBot="1" x14ac:dyDescent="0.3">
      <c r="B7" s="146" t="s">
        <v>12</v>
      </c>
      <c r="C7" s="147"/>
      <c r="D7" s="147"/>
      <c r="E7" s="148"/>
      <c r="F7" s="147" t="s">
        <v>13</v>
      </c>
      <c r="G7" s="147"/>
      <c r="H7" s="147"/>
      <c r="I7" s="149"/>
      <c r="J7" s="144" t="s">
        <v>7</v>
      </c>
      <c r="K7" s="145"/>
      <c r="L7" s="159" t="s">
        <v>8</v>
      </c>
      <c r="M7" s="145"/>
      <c r="N7" s="159" t="s">
        <v>9</v>
      </c>
      <c r="O7" s="145"/>
      <c r="P7" s="159" t="s">
        <v>10</v>
      </c>
      <c r="Q7" s="160"/>
      <c r="R7" s="144" t="s">
        <v>4</v>
      </c>
      <c r="S7" s="158"/>
      <c r="T7" s="158"/>
      <c r="U7" s="158"/>
      <c r="V7" s="158"/>
      <c r="W7" s="158"/>
      <c r="X7" s="159" t="s">
        <v>87</v>
      </c>
      <c r="Y7" s="160"/>
      <c r="Z7" s="144" t="s">
        <v>3</v>
      </c>
      <c r="AA7" s="158"/>
      <c r="AB7" s="158"/>
      <c r="AC7" s="145"/>
      <c r="AD7" s="150" t="s">
        <v>87</v>
      </c>
      <c r="AE7" s="150"/>
      <c r="AF7" s="197"/>
      <c r="AG7" s="198"/>
      <c r="AH7" s="206"/>
      <c r="AI7" s="207"/>
      <c r="AJ7" s="191"/>
      <c r="AK7" s="192"/>
      <c r="AL7" s="191"/>
      <c r="AM7" s="192"/>
      <c r="AN7" s="178"/>
      <c r="AO7" s="157"/>
      <c r="AP7" s="157"/>
      <c r="AQ7" s="157"/>
      <c r="AR7" s="157"/>
      <c r="AS7" s="179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76</v>
      </c>
      <c r="S8" s="87" t="s">
        <v>77</v>
      </c>
      <c r="T8" s="87" t="s">
        <v>80</v>
      </c>
      <c r="U8" s="87" t="s">
        <v>81</v>
      </c>
      <c r="V8" s="87" t="s">
        <v>82</v>
      </c>
      <c r="W8" s="87" t="s">
        <v>83</v>
      </c>
      <c r="X8" s="13" t="s">
        <v>40</v>
      </c>
      <c r="Y8" s="14" t="s">
        <v>86</v>
      </c>
      <c r="Z8" s="86" t="s">
        <v>78</v>
      </c>
      <c r="AA8" s="87" t="s">
        <v>79</v>
      </c>
      <c r="AB8" s="87" t="s">
        <v>84</v>
      </c>
      <c r="AC8" s="88" t="s">
        <v>85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74.81</v>
      </c>
      <c r="C9" s="51">
        <f t="shared" ref="C9:C32" si="0">AK9-AE9</f>
        <v>-0.40988791052529905</v>
      </c>
      <c r="D9" s="52">
        <f t="shared" ref="D9:D32" si="1">AM9-Y9</f>
        <v>69.231644532100574</v>
      </c>
      <c r="E9" s="59">
        <f t="shared" ref="E9:E32" si="2">(AG9+AI9)-Q9</f>
        <v>5.9882433784247331</v>
      </c>
      <c r="F9" s="76">
        <v>159.13</v>
      </c>
      <c r="G9" s="52">
        <f t="shared" ref="G9:G32" si="3">AJ9-AD9</f>
        <v>103.9370861160801</v>
      </c>
      <c r="H9" s="52">
        <f t="shared" ref="H9:H32" si="4">AL9-X9</f>
        <v>79.037492342057973</v>
      </c>
      <c r="I9" s="53">
        <f t="shared" ref="I9:I32" si="5">(AH9+AF9)-P9</f>
        <v>-23.844578458138049</v>
      </c>
      <c r="J9" s="58">
        <v>31.49</v>
      </c>
      <c r="K9" s="84">
        <v>0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31.49</v>
      </c>
      <c r="Q9" s="82">
        <f>K9+M9+O9</f>
        <v>0</v>
      </c>
      <c r="R9" s="91">
        <v>0</v>
      </c>
      <c r="S9" s="84">
        <v>0</v>
      </c>
      <c r="T9" s="84">
        <v>0</v>
      </c>
      <c r="U9" s="84">
        <v>56.56</v>
      </c>
      <c r="V9" s="68">
        <v>0</v>
      </c>
      <c r="W9" s="90">
        <v>0</v>
      </c>
      <c r="X9" s="94">
        <f>R9+T9+V9</f>
        <v>0</v>
      </c>
      <c r="Y9" s="95">
        <f>S9+U9+W9</f>
        <v>56.56</v>
      </c>
      <c r="Z9" s="91">
        <v>0</v>
      </c>
      <c r="AA9" s="84">
        <v>0</v>
      </c>
      <c r="AB9" s="84">
        <v>0</v>
      </c>
      <c r="AC9" s="84">
        <v>77.2</v>
      </c>
      <c r="AD9" s="96">
        <f>Z9+AB9</f>
        <v>0</v>
      </c>
      <c r="AE9" s="52">
        <f>AA9+AC9</f>
        <v>77.2</v>
      </c>
      <c r="AF9" s="116">
        <v>0.41682204301075299</v>
      </c>
      <c r="AG9" s="117">
        <v>0.15244341397849501</v>
      </c>
      <c r="AH9" s="54">
        <f t="shared" ref="AH9:AH32" si="6">(F9+P9+X9+AD9)-(AJ9+AL9+AF9)</f>
        <v>7.2285994988511959</v>
      </c>
      <c r="AI9" s="63">
        <f t="shared" ref="AI9:AI32" si="7">(B9+Q9+Y9+AE9)-(AM9+AK9+AG9)</f>
        <v>5.8357999644462382</v>
      </c>
      <c r="AJ9" s="64">
        <v>103.9370861160801</v>
      </c>
      <c r="AK9" s="61">
        <v>76.790112089474704</v>
      </c>
      <c r="AL9" s="66">
        <v>79.037492342057973</v>
      </c>
      <c r="AM9" s="61">
        <v>125.79164453210058</v>
      </c>
      <c r="AS9" s="121"/>
      <c r="BA9" s="42"/>
      <c r="BB9" s="42"/>
    </row>
    <row r="10" spans="1:54" ht="15.75" x14ac:dyDescent="0.25">
      <c r="A10" s="25">
        <v>2</v>
      </c>
      <c r="B10" s="69">
        <v>82.6</v>
      </c>
      <c r="C10" s="51">
        <f t="shared" si="0"/>
        <v>8.5607441586759307</v>
      </c>
      <c r="D10" s="52">
        <f t="shared" si="1"/>
        <v>68.512723151121236</v>
      </c>
      <c r="E10" s="59">
        <f t="shared" si="2"/>
        <v>5.526532690202834</v>
      </c>
      <c r="F10" s="68">
        <v>155.69</v>
      </c>
      <c r="G10" s="52">
        <f t="shared" si="3"/>
        <v>102.75191725758967</v>
      </c>
      <c r="H10" s="52">
        <f t="shared" si="4"/>
        <v>76.64400367135481</v>
      </c>
      <c r="I10" s="53">
        <f t="shared" si="5"/>
        <v>-23.705920928944444</v>
      </c>
      <c r="J10" s="58">
        <v>31.21</v>
      </c>
      <c r="K10" s="81">
        <v>0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31.21</v>
      </c>
      <c r="Q10" s="82">
        <f t="shared" ref="Q10:Q32" si="9">K10+M10+O10</f>
        <v>0</v>
      </c>
      <c r="R10" s="91">
        <v>0</v>
      </c>
      <c r="S10" s="84">
        <v>0</v>
      </c>
      <c r="T10" s="84">
        <v>0</v>
      </c>
      <c r="U10" s="84">
        <v>56.63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56.63</v>
      </c>
      <c r="Z10" s="91">
        <v>0</v>
      </c>
      <c r="AA10" s="84">
        <v>0</v>
      </c>
      <c r="AB10" s="84">
        <v>0</v>
      </c>
      <c r="AC10" s="84">
        <v>52.85</v>
      </c>
      <c r="AD10" s="96">
        <f t="shared" ref="AD10:AD32" si="12">Z10+AB10</f>
        <v>0</v>
      </c>
      <c r="AE10" s="52">
        <f t="shared" ref="AE10:AE32" si="13">AA10+AC10</f>
        <v>52.85</v>
      </c>
      <c r="AF10" s="118">
        <v>0.41682204301075299</v>
      </c>
      <c r="AG10" s="117">
        <v>0.15244341397849501</v>
      </c>
      <c r="AH10" s="54">
        <f t="shared" si="6"/>
        <v>7.0872570280448031</v>
      </c>
      <c r="AI10" s="63">
        <f t="shared" si="7"/>
        <v>5.3740892762243391</v>
      </c>
      <c r="AJ10" s="64">
        <v>102.75191725758967</v>
      </c>
      <c r="AK10" s="61">
        <v>61.410744158675932</v>
      </c>
      <c r="AL10" s="66">
        <v>76.64400367135481</v>
      </c>
      <c r="AM10" s="61">
        <v>125.14272315112123</v>
      </c>
      <c r="AS10" s="121"/>
      <c r="BA10" s="42"/>
      <c r="BB10" s="42"/>
    </row>
    <row r="11" spans="1:54" ht="15" customHeight="1" x14ac:dyDescent="0.25">
      <c r="A11" s="25">
        <v>3</v>
      </c>
      <c r="B11" s="69">
        <v>78.13</v>
      </c>
      <c r="C11" s="51">
        <f t="shared" si="0"/>
        <v>8.38945419303856</v>
      </c>
      <c r="D11" s="52">
        <f t="shared" si="1"/>
        <v>64.003457554228177</v>
      </c>
      <c r="E11" s="59">
        <f t="shared" si="2"/>
        <v>5.7370882527332645</v>
      </c>
      <c r="F11" s="68">
        <v>147.47999999999999</v>
      </c>
      <c r="G11" s="52">
        <f t="shared" si="3"/>
        <v>98.336396396594679</v>
      </c>
      <c r="H11" s="52">
        <f t="shared" si="4"/>
        <v>73.4115846220528</v>
      </c>
      <c r="I11" s="53">
        <f t="shared" si="5"/>
        <v>-24.267981018647461</v>
      </c>
      <c r="J11" s="58">
        <v>31.47</v>
      </c>
      <c r="K11" s="81">
        <v>0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31.47</v>
      </c>
      <c r="Q11" s="82">
        <f t="shared" si="9"/>
        <v>0</v>
      </c>
      <c r="R11" s="91">
        <v>0</v>
      </c>
      <c r="S11" s="84">
        <v>0</v>
      </c>
      <c r="T11" s="84">
        <v>0</v>
      </c>
      <c r="U11" s="84">
        <v>57.19</v>
      </c>
      <c r="V11" s="84">
        <v>0</v>
      </c>
      <c r="W11" s="84">
        <v>0</v>
      </c>
      <c r="X11" s="94">
        <f t="shared" si="10"/>
        <v>0</v>
      </c>
      <c r="Y11" s="95">
        <f t="shared" si="11"/>
        <v>57.19</v>
      </c>
      <c r="Z11" s="91">
        <v>0</v>
      </c>
      <c r="AA11" s="84">
        <v>0</v>
      </c>
      <c r="AB11" s="84">
        <v>0</v>
      </c>
      <c r="AC11" s="84">
        <v>64.28</v>
      </c>
      <c r="AD11" s="96">
        <f t="shared" si="12"/>
        <v>0</v>
      </c>
      <c r="AE11" s="52">
        <f t="shared" si="13"/>
        <v>64.28</v>
      </c>
      <c r="AF11" s="118">
        <v>0.41682204301075299</v>
      </c>
      <c r="AG11" s="117">
        <v>0.15244341397849501</v>
      </c>
      <c r="AH11" s="54">
        <f t="shared" si="6"/>
        <v>6.7851969383417838</v>
      </c>
      <c r="AI11" s="63">
        <f t="shared" si="7"/>
        <v>5.5846448387547696</v>
      </c>
      <c r="AJ11" s="64">
        <v>98.336396396594679</v>
      </c>
      <c r="AK11" s="61">
        <v>72.669454193038561</v>
      </c>
      <c r="AL11" s="66">
        <v>73.4115846220528</v>
      </c>
      <c r="AM11" s="61">
        <v>121.19345755422817</v>
      </c>
      <c r="AS11" s="121"/>
      <c r="BA11" s="42"/>
      <c r="BB11" s="42"/>
    </row>
    <row r="12" spans="1:54" ht="15" customHeight="1" x14ac:dyDescent="0.25">
      <c r="A12" s="25">
        <v>4</v>
      </c>
      <c r="B12" s="69">
        <v>83.57</v>
      </c>
      <c r="C12" s="51">
        <f t="shared" si="0"/>
        <v>10.728561532721322</v>
      </c>
      <c r="D12" s="52">
        <f t="shared" si="1"/>
        <v>67.03127167746436</v>
      </c>
      <c r="E12" s="59">
        <f t="shared" si="2"/>
        <v>5.8101667898142813</v>
      </c>
      <c r="F12" s="68">
        <v>149.02000000000001</v>
      </c>
      <c r="G12" s="52">
        <f t="shared" si="3"/>
        <v>100.03763895298907</v>
      </c>
      <c r="H12" s="52">
        <f t="shared" si="4"/>
        <v>73.54777197512766</v>
      </c>
      <c r="I12" s="53">
        <f t="shared" si="5"/>
        <v>-24.565410928116716</v>
      </c>
      <c r="J12" s="58">
        <v>31.84</v>
      </c>
      <c r="K12" s="81">
        <v>0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31.84</v>
      </c>
      <c r="Q12" s="82">
        <f t="shared" si="9"/>
        <v>0</v>
      </c>
      <c r="R12" s="91">
        <v>0</v>
      </c>
      <c r="S12" s="84">
        <v>0</v>
      </c>
      <c r="T12" s="84">
        <v>0</v>
      </c>
      <c r="U12" s="84">
        <v>57.32</v>
      </c>
      <c r="V12" s="84">
        <v>0</v>
      </c>
      <c r="W12" s="84">
        <v>0</v>
      </c>
      <c r="X12" s="94">
        <f t="shared" si="10"/>
        <v>0</v>
      </c>
      <c r="Y12" s="95">
        <f t="shared" si="11"/>
        <v>57.32</v>
      </c>
      <c r="Z12" s="91">
        <v>0</v>
      </c>
      <c r="AA12" s="84">
        <v>0</v>
      </c>
      <c r="AB12" s="84">
        <v>0</v>
      </c>
      <c r="AC12" s="84">
        <v>61.32</v>
      </c>
      <c r="AD12" s="96">
        <f t="shared" si="12"/>
        <v>0</v>
      </c>
      <c r="AE12" s="52">
        <f t="shared" si="13"/>
        <v>61.32</v>
      </c>
      <c r="AF12" s="118">
        <v>0.41682204301075299</v>
      </c>
      <c r="AG12" s="117">
        <v>0.15244341397849501</v>
      </c>
      <c r="AH12" s="54">
        <f t="shared" si="6"/>
        <v>6.8577670288725301</v>
      </c>
      <c r="AI12" s="63">
        <f t="shared" si="7"/>
        <v>5.6577233758357863</v>
      </c>
      <c r="AJ12" s="64">
        <v>100.03763895298907</v>
      </c>
      <c r="AK12" s="61">
        <v>72.048561532721322</v>
      </c>
      <c r="AL12" s="66">
        <v>73.54777197512766</v>
      </c>
      <c r="AM12" s="61">
        <v>124.35127167746437</v>
      </c>
      <c r="AS12" s="121"/>
      <c r="BA12" s="42"/>
      <c r="BB12" s="42"/>
    </row>
    <row r="13" spans="1:54" ht="15.75" x14ac:dyDescent="0.25">
      <c r="A13" s="25">
        <v>5</v>
      </c>
      <c r="B13" s="69">
        <v>75.539999999999992</v>
      </c>
      <c r="C13" s="51">
        <f t="shared" si="0"/>
        <v>13.827909094677594</v>
      </c>
      <c r="D13" s="52">
        <f t="shared" si="1"/>
        <v>56.141879164013837</v>
      </c>
      <c r="E13" s="59">
        <f t="shared" si="2"/>
        <v>5.5702117413085608</v>
      </c>
      <c r="F13" s="68">
        <v>150.46</v>
      </c>
      <c r="G13" s="52">
        <f t="shared" si="3"/>
        <v>105.07827900480562</v>
      </c>
      <c r="H13" s="52">
        <f t="shared" si="4"/>
        <v>69.805838801785825</v>
      </c>
      <c r="I13" s="53">
        <f t="shared" si="5"/>
        <v>-24.42411780659144</v>
      </c>
      <c r="J13" s="58">
        <v>31.75</v>
      </c>
      <c r="K13" s="81">
        <v>0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31.75</v>
      </c>
      <c r="Q13" s="82">
        <f t="shared" si="9"/>
        <v>0</v>
      </c>
      <c r="R13" s="91">
        <v>0</v>
      </c>
      <c r="S13" s="84">
        <v>0</v>
      </c>
      <c r="T13" s="84">
        <v>0</v>
      </c>
      <c r="U13" s="84">
        <v>57.24</v>
      </c>
      <c r="V13" s="84">
        <v>0</v>
      </c>
      <c r="W13" s="84">
        <v>0</v>
      </c>
      <c r="X13" s="94">
        <f t="shared" si="10"/>
        <v>0</v>
      </c>
      <c r="Y13" s="95">
        <f t="shared" si="11"/>
        <v>57.24</v>
      </c>
      <c r="Z13" s="91">
        <v>0</v>
      </c>
      <c r="AA13" s="84">
        <v>0</v>
      </c>
      <c r="AB13" s="84">
        <v>0</v>
      </c>
      <c r="AC13" s="84">
        <v>60.86</v>
      </c>
      <c r="AD13" s="96">
        <f t="shared" si="12"/>
        <v>0</v>
      </c>
      <c r="AE13" s="52">
        <f t="shared" si="13"/>
        <v>60.86</v>
      </c>
      <c r="AF13" s="118">
        <v>0.41682204301075299</v>
      </c>
      <c r="AG13" s="117">
        <v>0.15244341397849501</v>
      </c>
      <c r="AH13" s="54">
        <f t="shared" si="6"/>
        <v>6.9090601503978064</v>
      </c>
      <c r="AI13" s="63">
        <f t="shared" si="7"/>
        <v>5.4177683273300659</v>
      </c>
      <c r="AJ13" s="64">
        <v>105.07827900480562</v>
      </c>
      <c r="AK13" s="61">
        <v>74.687909094677593</v>
      </c>
      <c r="AL13" s="66">
        <v>69.805838801785825</v>
      </c>
      <c r="AM13" s="61">
        <v>113.38187916401384</v>
      </c>
      <c r="AS13" s="121"/>
      <c r="BA13" s="42"/>
      <c r="BB13" s="42"/>
    </row>
    <row r="14" spans="1:54" ht="15.75" customHeight="1" x14ac:dyDescent="0.25">
      <c r="A14" s="25">
        <v>6</v>
      </c>
      <c r="B14" s="69">
        <v>76.319999999999993</v>
      </c>
      <c r="C14" s="51">
        <f t="shared" si="0"/>
        <v>9.5282013847017666</v>
      </c>
      <c r="D14" s="52">
        <f t="shared" si="1"/>
        <v>61.194987444382463</v>
      </c>
      <c r="E14" s="59">
        <f t="shared" si="2"/>
        <v>5.5968111709157773</v>
      </c>
      <c r="F14" s="68">
        <v>143.46</v>
      </c>
      <c r="G14" s="52">
        <f t="shared" si="3"/>
        <v>96.782634049880045</v>
      </c>
      <c r="H14" s="52">
        <f t="shared" si="4"/>
        <v>71.198328248797054</v>
      </c>
      <c r="I14" s="53">
        <f t="shared" si="5"/>
        <v>-24.520962298677073</v>
      </c>
      <c r="J14" s="58">
        <v>31.59</v>
      </c>
      <c r="K14" s="81">
        <v>0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31.59</v>
      </c>
      <c r="Q14" s="82">
        <f t="shared" si="9"/>
        <v>0</v>
      </c>
      <c r="R14" s="91">
        <v>0.3</v>
      </c>
      <c r="S14" s="84">
        <v>0</v>
      </c>
      <c r="T14" s="84">
        <v>0</v>
      </c>
      <c r="U14" s="84">
        <v>57.5</v>
      </c>
      <c r="V14" s="84">
        <v>0</v>
      </c>
      <c r="W14" s="84">
        <v>0</v>
      </c>
      <c r="X14" s="94">
        <f t="shared" si="10"/>
        <v>0.3</v>
      </c>
      <c r="Y14" s="95">
        <f t="shared" si="11"/>
        <v>57.5</v>
      </c>
      <c r="Z14" s="91">
        <v>0.1</v>
      </c>
      <c r="AA14" s="84">
        <v>0</v>
      </c>
      <c r="AB14" s="84">
        <v>0</v>
      </c>
      <c r="AC14" s="84">
        <v>60.77</v>
      </c>
      <c r="AD14" s="96">
        <f t="shared" si="12"/>
        <v>0.1</v>
      </c>
      <c r="AE14" s="52">
        <f t="shared" si="13"/>
        <v>60.77</v>
      </c>
      <c r="AF14" s="118">
        <v>0.41682204301075299</v>
      </c>
      <c r="AG14" s="117">
        <v>0.15244341397849501</v>
      </c>
      <c r="AH14" s="54">
        <f t="shared" si="6"/>
        <v>6.6522156583121728</v>
      </c>
      <c r="AI14" s="63">
        <f t="shared" si="7"/>
        <v>5.4443677569372824</v>
      </c>
      <c r="AJ14" s="64">
        <v>96.882634049880039</v>
      </c>
      <c r="AK14" s="61">
        <v>70.29820138470177</v>
      </c>
      <c r="AL14" s="66">
        <v>71.498328248797051</v>
      </c>
      <c r="AM14" s="61">
        <v>118.69498744438246</v>
      </c>
      <c r="AS14" s="121"/>
      <c r="BA14" s="42"/>
      <c r="BB14" s="42"/>
    </row>
    <row r="15" spans="1:54" ht="15.75" x14ac:dyDescent="0.25">
      <c r="A15" s="25">
        <v>7</v>
      </c>
      <c r="B15" s="69">
        <v>96.419999999999987</v>
      </c>
      <c r="C15" s="51">
        <f t="shared" si="0"/>
        <v>15.915013140410117</v>
      </c>
      <c r="D15" s="52">
        <f t="shared" si="1"/>
        <v>74.361346292382024</v>
      </c>
      <c r="E15" s="59">
        <f t="shared" si="2"/>
        <v>6.1436405672078314</v>
      </c>
      <c r="F15" s="68">
        <v>139.16999999999999</v>
      </c>
      <c r="G15" s="52">
        <f t="shared" si="3"/>
        <v>95.251615663901248</v>
      </c>
      <c r="H15" s="52">
        <f t="shared" si="4"/>
        <v>68.342797436304451</v>
      </c>
      <c r="I15" s="53">
        <f t="shared" si="5"/>
        <v>-24.424413100205676</v>
      </c>
      <c r="J15" s="58">
        <v>31.43</v>
      </c>
      <c r="K15" s="81">
        <v>0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31.43</v>
      </c>
      <c r="Q15" s="82">
        <f t="shared" si="9"/>
        <v>0</v>
      </c>
      <c r="R15" s="91">
        <v>1.58</v>
      </c>
      <c r="S15" s="84">
        <v>0</v>
      </c>
      <c r="T15" s="84">
        <v>0</v>
      </c>
      <c r="U15" s="84">
        <v>56.94</v>
      </c>
      <c r="V15" s="84">
        <v>0</v>
      </c>
      <c r="W15" s="84">
        <v>0</v>
      </c>
      <c r="X15" s="94">
        <f t="shared" si="10"/>
        <v>1.58</v>
      </c>
      <c r="Y15" s="95">
        <f t="shared" si="11"/>
        <v>56.94</v>
      </c>
      <c r="Z15" s="91">
        <v>1.6</v>
      </c>
      <c r="AA15" s="84">
        <v>0</v>
      </c>
      <c r="AB15" s="84">
        <v>0</v>
      </c>
      <c r="AC15" s="84">
        <v>60.76</v>
      </c>
      <c r="AD15" s="96">
        <f t="shared" si="12"/>
        <v>1.6</v>
      </c>
      <c r="AE15" s="52">
        <f t="shared" si="13"/>
        <v>60.76</v>
      </c>
      <c r="AF15" s="118">
        <v>0.41682204301075299</v>
      </c>
      <c r="AG15" s="117">
        <v>0.15244341397849501</v>
      </c>
      <c r="AH15" s="54">
        <f t="shared" si="6"/>
        <v>6.5887648567835697</v>
      </c>
      <c r="AI15" s="63">
        <f t="shared" si="7"/>
        <v>5.9911971532293364</v>
      </c>
      <c r="AJ15" s="64">
        <v>96.851615663901242</v>
      </c>
      <c r="AK15" s="61">
        <v>76.675013140410115</v>
      </c>
      <c r="AL15" s="66">
        <v>69.92279743630445</v>
      </c>
      <c r="AM15" s="61">
        <v>131.30134629238202</v>
      </c>
      <c r="AS15" s="121"/>
      <c r="BA15" s="42"/>
      <c r="BB15" s="42"/>
    </row>
    <row r="16" spans="1:54" ht="15.75" x14ac:dyDescent="0.25">
      <c r="A16" s="25">
        <v>8</v>
      </c>
      <c r="B16" s="69">
        <v>117.6</v>
      </c>
      <c r="C16" s="51">
        <f t="shared" si="0"/>
        <v>28.534829001677465</v>
      </c>
      <c r="D16" s="52">
        <f t="shared" si="1"/>
        <v>82.336899817105405</v>
      </c>
      <c r="E16" s="59">
        <f t="shared" si="2"/>
        <v>6.7282711812171163</v>
      </c>
      <c r="F16" s="68">
        <v>151.53</v>
      </c>
      <c r="G16" s="52">
        <f t="shared" si="3"/>
        <v>105.22864816037153</v>
      </c>
      <c r="H16" s="52">
        <f t="shared" si="4"/>
        <v>70.883788120993032</v>
      </c>
      <c r="I16" s="53">
        <f t="shared" si="5"/>
        <v>-24.582436281364558</v>
      </c>
      <c r="J16" s="58">
        <v>32.21</v>
      </c>
      <c r="K16" s="81">
        <v>0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32.21</v>
      </c>
      <c r="Q16" s="82">
        <f t="shared" si="9"/>
        <v>0</v>
      </c>
      <c r="R16" s="91">
        <v>2.0099999999999998</v>
      </c>
      <c r="S16" s="84">
        <v>0</v>
      </c>
      <c r="T16" s="84">
        <v>0</v>
      </c>
      <c r="U16" s="84">
        <v>56.87</v>
      </c>
      <c r="V16" s="84">
        <v>0</v>
      </c>
      <c r="W16" s="84">
        <v>0</v>
      </c>
      <c r="X16" s="94">
        <f t="shared" si="10"/>
        <v>2.0099999999999998</v>
      </c>
      <c r="Y16" s="95">
        <f t="shared" si="11"/>
        <v>56.87</v>
      </c>
      <c r="Z16" s="91">
        <v>4.4000000000000004</v>
      </c>
      <c r="AA16" s="84">
        <v>0</v>
      </c>
      <c r="AB16" s="84">
        <v>0</v>
      </c>
      <c r="AC16" s="84">
        <v>60.53</v>
      </c>
      <c r="AD16" s="96">
        <f t="shared" si="12"/>
        <v>4.4000000000000004</v>
      </c>
      <c r="AE16" s="52">
        <f t="shared" si="13"/>
        <v>60.53</v>
      </c>
      <c r="AF16" s="118">
        <v>0.41682204301075299</v>
      </c>
      <c r="AG16" s="117">
        <v>0.15244341397849501</v>
      </c>
      <c r="AH16" s="54">
        <f t="shared" si="6"/>
        <v>7.2107416756246892</v>
      </c>
      <c r="AI16" s="63">
        <f t="shared" si="7"/>
        <v>6.5758277672386214</v>
      </c>
      <c r="AJ16" s="64">
        <v>109.62864816037154</v>
      </c>
      <c r="AK16" s="61">
        <v>89.064829001677467</v>
      </c>
      <c r="AL16" s="66">
        <v>72.893788120993037</v>
      </c>
      <c r="AM16" s="61">
        <v>139.20689981710541</v>
      </c>
      <c r="AS16" s="121"/>
      <c r="BA16" s="42"/>
      <c r="BB16" s="42"/>
    </row>
    <row r="17" spans="1:54" ht="15.75" x14ac:dyDescent="0.25">
      <c r="A17" s="25">
        <v>9</v>
      </c>
      <c r="B17" s="69">
        <v>132.42000000000002</v>
      </c>
      <c r="C17" s="51">
        <f t="shared" si="0"/>
        <v>29.339470506152637</v>
      </c>
      <c r="D17" s="52">
        <f t="shared" si="1"/>
        <v>95.846025188059656</v>
      </c>
      <c r="E17" s="59">
        <f t="shared" si="2"/>
        <v>7.2345043057877438</v>
      </c>
      <c r="F17" s="68">
        <v>136.93</v>
      </c>
      <c r="G17" s="52">
        <f t="shared" si="3"/>
        <v>102.78363603748345</v>
      </c>
      <c r="H17" s="52">
        <f t="shared" si="4"/>
        <v>58.435567001188168</v>
      </c>
      <c r="I17" s="53">
        <f t="shared" si="5"/>
        <v>-24.289203038671598</v>
      </c>
      <c r="J17" s="58">
        <v>31.81</v>
      </c>
      <c r="K17" s="81">
        <v>0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31.81</v>
      </c>
      <c r="Q17" s="82">
        <f t="shared" si="9"/>
        <v>0</v>
      </c>
      <c r="R17" s="91">
        <v>7.9</v>
      </c>
      <c r="S17" s="84">
        <v>0</v>
      </c>
      <c r="T17" s="84">
        <v>0</v>
      </c>
      <c r="U17" s="84">
        <v>56.53</v>
      </c>
      <c r="V17" s="84">
        <v>0</v>
      </c>
      <c r="W17" s="84">
        <v>0</v>
      </c>
      <c r="X17" s="94">
        <f t="shared" si="10"/>
        <v>7.9</v>
      </c>
      <c r="Y17" s="95">
        <f t="shared" si="11"/>
        <v>56.53</v>
      </c>
      <c r="Z17" s="91">
        <v>10.7</v>
      </c>
      <c r="AA17" s="84">
        <v>0</v>
      </c>
      <c r="AB17" s="84">
        <v>0</v>
      </c>
      <c r="AC17" s="84">
        <v>64.13</v>
      </c>
      <c r="AD17" s="96">
        <f t="shared" si="12"/>
        <v>10.7</v>
      </c>
      <c r="AE17" s="52">
        <f t="shared" si="13"/>
        <v>64.13</v>
      </c>
      <c r="AF17" s="118">
        <v>0.41682204301075299</v>
      </c>
      <c r="AG17" s="117">
        <v>0.15244341397849501</v>
      </c>
      <c r="AH17" s="54">
        <f t="shared" si="6"/>
        <v>7.1039749183176468</v>
      </c>
      <c r="AI17" s="63">
        <f t="shared" si="7"/>
        <v>7.0820608918092489</v>
      </c>
      <c r="AJ17" s="64">
        <v>113.48363603748345</v>
      </c>
      <c r="AK17" s="61">
        <v>93.469470506152632</v>
      </c>
      <c r="AL17" s="66">
        <v>66.335567001188167</v>
      </c>
      <c r="AM17" s="61">
        <v>152.37602518805966</v>
      </c>
      <c r="AS17" s="121"/>
      <c r="BA17" s="42"/>
      <c r="BB17" s="42"/>
    </row>
    <row r="18" spans="1:54" ht="15.75" x14ac:dyDescent="0.25">
      <c r="A18" s="25">
        <v>10</v>
      </c>
      <c r="B18" s="69">
        <v>133.74</v>
      </c>
      <c r="C18" s="51">
        <f t="shared" si="0"/>
        <v>27.593971090197812</v>
      </c>
      <c r="D18" s="52">
        <f t="shared" si="1"/>
        <v>98.968923874255438</v>
      </c>
      <c r="E18" s="59">
        <f t="shared" si="2"/>
        <v>7.177105035546794</v>
      </c>
      <c r="F18" s="68">
        <v>134.53</v>
      </c>
      <c r="G18" s="52">
        <f t="shared" si="3"/>
        <v>101.90999261057048</v>
      </c>
      <c r="H18" s="52">
        <f t="shared" si="4"/>
        <v>55.99145227576615</v>
      </c>
      <c r="I18" s="53">
        <f t="shared" si="5"/>
        <v>-23.371444886336661</v>
      </c>
      <c r="J18" s="58">
        <v>31.42</v>
      </c>
      <c r="K18" s="81">
        <v>0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31.42</v>
      </c>
      <c r="Q18" s="82">
        <f t="shared" si="9"/>
        <v>0</v>
      </c>
      <c r="R18" s="91">
        <v>19.579999999999998</v>
      </c>
      <c r="S18" s="84">
        <v>0</v>
      </c>
      <c r="T18" s="84">
        <v>0</v>
      </c>
      <c r="U18" s="84">
        <v>56.68</v>
      </c>
      <c r="V18" s="84">
        <v>0</v>
      </c>
      <c r="W18" s="84">
        <v>0</v>
      </c>
      <c r="X18" s="94">
        <f t="shared" si="10"/>
        <v>19.579999999999998</v>
      </c>
      <c r="Y18" s="95">
        <f t="shared" si="11"/>
        <v>56.68</v>
      </c>
      <c r="Z18" s="91">
        <v>15.7</v>
      </c>
      <c r="AA18" s="84">
        <v>0</v>
      </c>
      <c r="AB18" s="84">
        <v>0</v>
      </c>
      <c r="AC18" s="84">
        <v>60.61</v>
      </c>
      <c r="AD18" s="96">
        <f t="shared" si="12"/>
        <v>15.7</v>
      </c>
      <c r="AE18" s="52">
        <f t="shared" si="13"/>
        <v>60.61</v>
      </c>
      <c r="AF18" s="118">
        <v>0.41682204301075299</v>
      </c>
      <c r="AG18" s="117">
        <v>0.15244341397849501</v>
      </c>
      <c r="AH18" s="54">
        <f t="shared" si="6"/>
        <v>7.6317330706525865</v>
      </c>
      <c r="AI18" s="63">
        <f t="shared" si="7"/>
        <v>7.0246616215682991</v>
      </c>
      <c r="AJ18" s="64">
        <v>117.60999261057049</v>
      </c>
      <c r="AK18" s="61">
        <v>88.203971090197811</v>
      </c>
      <c r="AL18" s="66">
        <v>75.571452275766148</v>
      </c>
      <c r="AM18" s="61">
        <v>155.64892387425544</v>
      </c>
      <c r="AS18" s="121"/>
      <c r="BA18" s="42"/>
      <c r="BB18" s="42"/>
    </row>
    <row r="19" spans="1:54" ht="15.75" x14ac:dyDescent="0.25">
      <c r="A19" s="25">
        <v>11</v>
      </c>
      <c r="B19" s="69">
        <v>139.44999999999999</v>
      </c>
      <c r="C19" s="51">
        <f t="shared" si="0"/>
        <v>28.928960676655421</v>
      </c>
      <c r="D19" s="52">
        <f t="shared" si="1"/>
        <v>103.17145644557162</v>
      </c>
      <c r="E19" s="59">
        <f t="shared" si="2"/>
        <v>7.3495828777729519</v>
      </c>
      <c r="F19" s="68">
        <v>121.35</v>
      </c>
      <c r="G19" s="52">
        <f t="shared" si="3"/>
        <v>94.88513234109594</v>
      </c>
      <c r="H19" s="52">
        <f t="shared" si="4"/>
        <v>50.314004357870232</v>
      </c>
      <c r="I19" s="53">
        <f t="shared" si="5"/>
        <v>-23.849136698966166</v>
      </c>
      <c r="J19" s="58">
        <v>31.02</v>
      </c>
      <c r="K19" s="81">
        <v>0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31.02</v>
      </c>
      <c r="Q19" s="82">
        <f t="shared" si="9"/>
        <v>0</v>
      </c>
      <c r="R19" s="91">
        <v>17.059999999999999</v>
      </c>
      <c r="S19" s="84">
        <v>0</v>
      </c>
      <c r="T19" s="84">
        <v>0</v>
      </c>
      <c r="U19" s="84">
        <v>56.55</v>
      </c>
      <c r="V19" s="84">
        <v>0</v>
      </c>
      <c r="W19" s="84">
        <v>0</v>
      </c>
      <c r="X19" s="94">
        <f t="shared" si="10"/>
        <v>17.059999999999999</v>
      </c>
      <c r="Y19" s="95">
        <f t="shared" si="11"/>
        <v>56.55</v>
      </c>
      <c r="Z19" s="91">
        <v>8.6999999999999993</v>
      </c>
      <c r="AA19" s="84">
        <v>0</v>
      </c>
      <c r="AB19" s="84">
        <v>0</v>
      </c>
      <c r="AC19" s="84">
        <v>61.19</v>
      </c>
      <c r="AD19" s="96">
        <f t="shared" si="12"/>
        <v>8.6999999999999993</v>
      </c>
      <c r="AE19" s="52">
        <f t="shared" si="13"/>
        <v>61.19</v>
      </c>
      <c r="AF19" s="118">
        <v>0.41682204301075299</v>
      </c>
      <c r="AG19" s="117">
        <v>0.15244341397849501</v>
      </c>
      <c r="AH19" s="54">
        <f t="shared" si="6"/>
        <v>6.7540412580230793</v>
      </c>
      <c r="AI19" s="63">
        <f t="shared" si="7"/>
        <v>7.197139463794457</v>
      </c>
      <c r="AJ19" s="64">
        <v>103.58513234109594</v>
      </c>
      <c r="AK19" s="61">
        <v>90.118960676655419</v>
      </c>
      <c r="AL19" s="66">
        <v>67.374004357870234</v>
      </c>
      <c r="AM19" s="61">
        <v>159.72145644557162</v>
      </c>
      <c r="AS19" s="121"/>
      <c r="BA19" s="42"/>
      <c r="BB19" s="42"/>
    </row>
    <row r="20" spans="1:54" ht="15.75" x14ac:dyDescent="0.25">
      <c r="A20" s="25">
        <v>12</v>
      </c>
      <c r="B20" s="69">
        <v>127.88</v>
      </c>
      <c r="C20" s="51">
        <f t="shared" si="0"/>
        <v>27.164366470575438</v>
      </c>
      <c r="D20" s="52">
        <f t="shared" si="1"/>
        <v>93.751045684930034</v>
      </c>
      <c r="E20" s="59">
        <f t="shared" si="2"/>
        <v>6.9645878444945373</v>
      </c>
      <c r="F20" s="68">
        <v>125.68</v>
      </c>
      <c r="G20" s="52">
        <f t="shared" si="3"/>
        <v>98.437244344908947</v>
      </c>
      <c r="H20" s="52">
        <f t="shared" si="4"/>
        <v>51.42186080703064</v>
      </c>
      <c r="I20" s="53">
        <f t="shared" si="5"/>
        <v>-24.17910515193957</v>
      </c>
      <c r="J20" s="58">
        <v>31.88</v>
      </c>
      <c r="K20" s="81">
        <v>0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31.88</v>
      </c>
      <c r="Q20" s="82">
        <f t="shared" si="9"/>
        <v>0</v>
      </c>
      <c r="R20" s="91">
        <v>29.22</v>
      </c>
      <c r="S20" s="84">
        <v>0</v>
      </c>
      <c r="T20" s="84">
        <v>0</v>
      </c>
      <c r="U20" s="84">
        <v>56.29</v>
      </c>
      <c r="V20" s="84">
        <v>0</v>
      </c>
      <c r="W20" s="84">
        <v>0</v>
      </c>
      <c r="X20" s="94">
        <f t="shared" si="10"/>
        <v>29.22</v>
      </c>
      <c r="Y20" s="95">
        <f t="shared" si="11"/>
        <v>56.29</v>
      </c>
      <c r="Z20" s="91">
        <v>5.3</v>
      </c>
      <c r="AA20" s="84">
        <v>0</v>
      </c>
      <c r="AB20" s="84">
        <v>0</v>
      </c>
      <c r="AC20" s="84">
        <v>59.27</v>
      </c>
      <c r="AD20" s="96">
        <f t="shared" si="12"/>
        <v>5.3</v>
      </c>
      <c r="AE20" s="52">
        <f t="shared" si="13"/>
        <v>59.27</v>
      </c>
      <c r="AF20" s="118">
        <v>0.41682204301075299</v>
      </c>
      <c r="AG20" s="117">
        <v>0.15244341397849501</v>
      </c>
      <c r="AH20" s="54">
        <f t="shared" si="6"/>
        <v>7.284072805049675</v>
      </c>
      <c r="AI20" s="63">
        <f t="shared" si="7"/>
        <v>6.8121444305160423</v>
      </c>
      <c r="AJ20" s="64">
        <v>103.73724434490894</v>
      </c>
      <c r="AK20" s="61">
        <v>86.434366470575441</v>
      </c>
      <c r="AL20" s="66">
        <v>80.641860807030639</v>
      </c>
      <c r="AM20" s="61">
        <v>150.04104568493003</v>
      </c>
      <c r="AS20" s="121"/>
      <c r="BA20" s="42"/>
      <c r="BB20" s="42"/>
    </row>
    <row r="21" spans="1:54" ht="15.75" x14ac:dyDescent="0.25">
      <c r="A21" s="25">
        <v>13</v>
      </c>
      <c r="B21" s="69">
        <v>116.06</v>
      </c>
      <c r="C21" s="51">
        <f t="shared" si="0"/>
        <v>16.037280491066362</v>
      </c>
      <c r="D21" s="52">
        <f t="shared" si="1"/>
        <v>93.280448532058628</v>
      </c>
      <c r="E21" s="59">
        <f t="shared" si="2"/>
        <v>6.74227097687504</v>
      </c>
      <c r="F21" s="68">
        <v>129.91999999999999</v>
      </c>
      <c r="G21" s="52">
        <f t="shared" si="3"/>
        <v>90.989743819884012</v>
      </c>
      <c r="H21" s="52">
        <f t="shared" si="4"/>
        <v>61.968388831005413</v>
      </c>
      <c r="I21" s="53">
        <f t="shared" si="5"/>
        <v>-23.038132650889445</v>
      </c>
      <c r="J21" s="58">
        <v>31.35</v>
      </c>
      <c r="K21" s="81">
        <v>0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31.35</v>
      </c>
      <c r="Q21" s="82">
        <f t="shared" si="9"/>
        <v>0</v>
      </c>
      <c r="R21" s="91">
        <v>36.89</v>
      </c>
      <c r="S21" s="84">
        <v>0</v>
      </c>
      <c r="T21" s="84">
        <v>0</v>
      </c>
      <c r="U21" s="84">
        <v>56.67</v>
      </c>
      <c r="V21" s="84">
        <v>0</v>
      </c>
      <c r="W21" s="84">
        <v>0</v>
      </c>
      <c r="X21" s="94">
        <f t="shared" si="10"/>
        <v>36.89</v>
      </c>
      <c r="Y21" s="95">
        <f t="shared" si="11"/>
        <v>56.67</v>
      </c>
      <c r="Z21" s="91">
        <v>10</v>
      </c>
      <c r="AA21" s="84">
        <v>0</v>
      </c>
      <c r="AB21" s="84">
        <v>0</v>
      </c>
      <c r="AC21" s="84">
        <v>62.77</v>
      </c>
      <c r="AD21" s="96">
        <f t="shared" si="12"/>
        <v>10</v>
      </c>
      <c r="AE21" s="52">
        <f t="shared" si="13"/>
        <v>62.77</v>
      </c>
      <c r="AF21" s="118">
        <v>0.41682204301075299</v>
      </c>
      <c r="AG21" s="117">
        <v>0.15244341397849501</v>
      </c>
      <c r="AH21" s="54">
        <f t="shared" si="6"/>
        <v>7.8950453060998029</v>
      </c>
      <c r="AI21" s="63">
        <f t="shared" si="7"/>
        <v>6.589827562896545</v>
      </c>
      <c r="AJ21" s="64">
        <v>100.98974381988401</v>
      </c>
      <c r="AK21" s="61">
        <v>78.807280491066365</v>
      </c>
      <c r="AL21" s="66">
        <v>98.858388831005414</v>
      </c>
      <c r="AM21" s="61">
        <v>149.95044853205863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121.03999999999999</v>
      </c>
      <c r="C22" s="51">
        <f t="shared" si="0"/>
        <v>22.270332771229207</v>
      </c>
      <c r="D22" s="52">
        <f t="shared" si="1"/>
        <v>91.889358221176451</v>
      </c>
      <c r="E22" s="59">
        <f t="shared" si="2"/>
        <v>6.8803090075943549</v>
      </c>
      <c r="F22" s="68">
        <v>144.21</v>
      </c>
      <c r="G22" s="52">
        <f t="shared" si="3"/>
        <v>108.89648257297561</v>
      </c>
      <c r="H22" s="52">
        <f t="shared" si="4"/>
        <v>59.159716341401335</v>
      </c>
      <c r="I22" s="53">
        <f t="shared" si="5"/>
        <v>-23.846198914376927</v>
      </c>
      <c r="J22" s="58">
        <v>32.22</v>
      </c>
      <c r="K22" s="81">
        <v>0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32.22</v>
      </c>
      <c r="Q22" s="82">
        <f t="shared" si="9"/>
        <v>0</v>
      </c>
      <c r="R22" s="91">
        <v>28.16</v>
      </c>
      <c r="S22" s="84">
        <v>0</v>
      </c>
      <c r="T22" s="84">
        <v>0</v>
      </c>
      <c r="U22" s="84">
        <v>56.81</v>
      </c>
      <c r="V22" s="84">
        <v>0</v>
      </c>
      <c r="W22" s="84">
        <v>0</v>
      </c>
      <c r="X22" s="94">
        <f t="shared" si="10"/>
        <v>28.16</v>
      </c>
      <c r="Y22" s="95">
        <f t="shared" si="11"/>
        <v>56.81</v>
      </c>
      <c r="Z22" s="91">
        <v>5.2</v>
      </c>
      <c r="AA22" s="84">
        <v>0</v>
      </c>
      <c r="AB22" s="84">
        <v>0</v>
      </c>
      <c r="AC22" s="84">
        <v>62.58</v>
      </c>
      <c r="AD22" s="96">
        <f t="shared" si="12"/>
        <v>5.2</v>
      </c>
      <c r="AE22" s="52">
        <f t="shared" si="13"/>
        <v>62.58</v>
      </c>
      <c r="AF22" s="118">
        <v>0.41682204301075299</v>
      </c>
      <c r="AG22" s="117">
        <v>0.15244341397849501</v>
      </c>
      <c r="AH22" s="54">
        <f t="shared" si="6"/>
        <v>7.9569790426123177</v>
      </c>
      <c r="AI22" s="63">
        <f t="shared" si="7"/>
        <v>6.72786559361586</v>
      </c>
      <c r="AJ22" s="64">
        <v>114.09648257297562</v>
      </c>
      <c r="AK22" s="61">
        <v>84.850332771229205</v>
      </c>
      <c r="AL22" s="66">
        <v>87.319716341401332</v>
      </c>
      <c r="AM22" s="61">
        <v>148.69935822117645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142.57</v>
      </c>
      <c r="C23" s="51">
        <f t="shared" si="0"/>
        <v>36.594521018211118</v>
      </c>
      <c r="D23" s="52">
        <f t="shared" si="1"/>
        <v>98.568776795986125</v>
      </c>
      <c r="E23" s="59">
        <f t="shared" si="2"/>
        <v>7.4067021858027777</v>
      </c>
      <c r="F23" s="68">
        <v>137.38</v>
      </c>
      <c r="G23" s="52">
        <f t="shared" si="3"/>
        <v>97.90799250593021</v>
      </c>
      <c r="H23" s="52">
        <f t="shared" si="4"/>
        <v>63.522208131240106</v>
      </c>
      <c r="I23" s="53">
        <f t="shared" si="5"/>
        <v>-24.050200637170306</v>
      </c>
      <c r="J23" s="58">
        <v>32.06</v>
      </c>
      <c r="K23" s="81">
        <v>0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32.06</v>
      </c>
      <c r="Q23" s="82">
        <f t="shared" si="9"/>
        <v>0</v>
      </c>
      <c r="R23" s="91">
        <v>17.77</v>
      </c>
      <c r="S23" s="84">
        <v>0</v>
      </c>
      <c r="T23" s="84">
        <v>0</v>
      </c>
      <c r="U23" s="84">
        <v>56.17</v>
      </c>
      <c r="V23" s="84">
        <v>0</v>
      </c>
      <c r="W23" s="84">
        <v>0</v>
      </c>
      <c r="X23" s="94">
        <f t="shared" si="10"/>
        <v>17.77</v>
      </c>
      <c r="Y23" s="95">
        <f t="shared" si="11"/>
        <v>56.17</v>
      </c>
      <c r="Z23" s="91">
        <v>13</v>
      </c>
      <c r="AA23" s="84">
        <v>0</v>
      </c>
      <c r="AB23" s="84">
        <v>0</v>
      </c>
      <c r="AC23" s="84">
        <v>60.49</v>
      </c>
      <c r="AD23" s="96">
        <f t="shared" si="12"/>
        <v>13</v>
      </c>
      <c r="AE23" s="52">
        <f t="shared" si="13"/>
        <v>60.49</v>
      </c>
      <c r="AF23" s="118">
        <v>0.41682204301075299</v>
      </c>
      <c r="AG23" s="117">
        <v>0.15244341397849501</v>
      </c>
      <c r="AH23" s="54">
        <f t="shared" si="6"/>
        <v>7.5929773198189423</v>
      </c>
      <c r="AI23" s="63">
        <f t="shared" si="7"/>
        <v>7.2542587718242828</v>
      </c>
      <c r="AJ23" s="64">
        <v>110.90799250593021</v>
      </c>
      <c r="AK23" s="61">
        <v>97.08452101821112</v>
      </c>
      <c r="AL23" s="66">
        <v>81.292208131240102</v>
      </c>
      <c r="AM23" s="61">
        <v>154.73877679598613</v>
      </c>
      <c r="AS23" s="121"/>
      <c r="BA23" s="42"/>
      <c r="BB23" s="42"/>
    </row>
    <row r="24" spans="1:54" ht="15.75" x14ac:dyDescent="0.25">
      <c r="A24" s="25">
        <v>16</v>
      </c>
      <c r="B24" s="69">
        <v>147.45999999999998</v>
      </c>
      <c r="C24" s="51">
        <f t="shared" si="0"/>
        <v>41.619713298623765</v>
      </c>
      <c r="D24" s="52">
        <f t="shared" si="1"/>
        <v>98.2527066366697</v>
      </c>
      <c r="E24" s="59">
        <f t="shared" si="2"/>
        <v>7.5875800647064926</v>
      </c>
      <c r="F24" s="68">
        <v>165.62</v>
      </c>
      <c r="G24" s="52">
        <f t="shared" si="3"/>
        <v>108.89104865623079</v>
      </c>
      <c r="H24" s="52">
        <f t="shared" si="4"/>
        <v>80.201887273543008</v>
      </c>
      <c r="I24" s="53">
        <f t="shared" si="5"/>
        <v>-23.472935929773804</v>
      </c>
      <c r="J24" s="58">
        <v>32.020000000000003</v>
      </c>
      <c r="K24" s="81">
        <v>0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32.020000000000003</v>
      </c>
      <c r="Q24" s="82">
        <f t="shared" si="9"/>
        <v>0</v>
      </c>
      <c r="R24" s="91">
        <v>4.51</v>
      </c>
      <c r="S24" s="84">
        <v>0</v>
      </c>
      <c r="T24" s="84">
        <v>0</v>
      </c>
      <c r="U24" s="84">
        <v>56.43</v>
      </c>
      <c r="V24" s="84">
        <v>0</v>
      </c>
      <c r="W24" s="84">
        <v>0</v>
      </c>
      <c r="X24" s="94">
        <f t="shared" si="10"/>
        <v>4.51</v>
      </c>
      <c r="Y24" s="95">
        <f t="shared" si="11"/>
        <v>56.43</v>
      </c>
      <c r="Z24" s="91">
        <v>12.2</v>
      </c>
      <c r="AA24" s="84">
        <v>0</v>
      </c>
      <c r="AB24" s="84">
        <v>0</v>
      </c>
      <c r="AC24" s="84">
        <v>61.8</v>
      </c>
      <c r="AD24" s="96">
        <f t="shared" si="12"/>
        <v>12.2</v>
      </c>
      <c r="AE24" s="52">
        <f t="shared" si="13"/>
        <v>61.8</v>
      </c>
      <c r="AF24" s="118">
        <v>0.41682204301075299</v>
      </c>
      <c r="AG24" s="117">
        <v>0.15244341397849501</v>
      </c>
      <c r="AH24" s="54">
        <f t="shared" si="6"/>
        <v>8.130242027215445</v>
      </c>
      <c r="AI24" s="63">
        <f t="shared" si="7"/>
        <v>7.4351366507279977</v>
      </c>
      <c r="AJ24" s="64">
        <v>121.0910486562308</v>
      </c>
      <c r="AK24" s="61">
        <v>103.41971329862376</v>
      </c>
      <c r="AL24" s="66">
        <v>84.711887273543013</v>
      </c>
      <c r="AM24" s="61">
        <v>154.68270663666971</v>
      </c>
      <c r="AS24" s="121"/>
      <c r="BA24" s="42"/>
      <c r="BB24" s="42"/>
    </row>
    <row r="25" spans="1:54" ht="15.75" x14ac:dyDescent="0.25">
      <c r="A25" s="25">
        <v>17</v>
      </c>
      <c r="B25" s="69">
        <v>142.48000000000002</v>
      </c>
      <c r="C25" s="51">
        <f t="shared" si="0"/>
        <v>34.352591384117702</v>
      </c>
      <c r="D25" s="52">
        <f t="shared" si="1"/>
        <v>100.63866740508624</v>
      </c>
      <c r="E25" s="59">
        <f t="shared" si="2"/>
        <v>7.4887412107960989</v>
      </c>
      <c r="F25" s="68">
        <v>193.8</v>
      </c>
      <c r="G25" s="52">
        <f t="shared" si="3"/>
        <v>126.06492229958161</v>
      </c>
      <c r="H25" s="52">
        <f t="shared" si="4"/>
        <v>85.376166043873397</v>
      </c>
      <c r="I25" s="53">
        <f t="shared" si="5"/>
        <v>-17.641088343454975</v>
      </c>
      <c r="J25" s="58">
        <v>26.54</v>
      </c>
      <c r="K25" s="81">
        <v>0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26.54</v>
      </c>
      <c r="Q25" s="82">
        <f t="shared" si="9"/>
        <v>0</v>
      </c>
      <c r="R25" s="91">
        <v>0.37</v>
      </c>
      <c r="S25" s="84">
        <v>0</v>
      </c>
      <c r="T25" s="84">
        <v>0</v>
      </c>
      <c r="U25" s="84">
        <v>56.52</v>
      </c>
      <c r="V25" s="84">
        <v>0</v>
      </c>
      <c r="W25" s="84">
        <v>0</v>
      </c>
      <c r="X25" s="94">
        <f t="shared" si="10"/>
        <v>0.37</v>
      </c>
      <c r="Y25" s="95">
        <f t="shared" si="11"/>
        <v>56.52</v>
      </c>
      <c r="Z25" s="91">
        <v>2.9</v>
      </c>
      <c r="AA25" s="84">
        <v>0</v>
      </c>
      <c r="AB25" s="84">
        <v>0</v>
      </c>
      <c r="AC25" s="84">
        <v>63.16</v>
      </c>
      <c r="AD25" s="96">
        <f t="shared" si="12"/>
        <v>2.9</v>
      </c>
      <c r="AE25" s="52">
        <f t="shared" si="13"/>
        <v>63.16</v>
      </c>
      <c r="AF25" s="118">
        <v>0.41682204301075299</v>
      </c>
      <c r="AG25" s="117">
        <v>0.15244341397849501</v>
      </c>
      <c r="AH25" s="54">
        <f t="shared" si="6"/>
        <v>8.4820896135342707</v>
      </c>
      <c r="AI25" s="63">
        <f t="shared" si="7"/>
        <v>7.336297796817604</v>
      </c>
      <c r="AJ25" s="64">
        <v>128.96492229958162</v>
      </c>
      <c r="AK25" s="61">
        <v>97.512591384117698</v>
      </c>
      <c r="AL25" s="66">
        <v>85.746166043873401</v>
      </c>
      <c r="AM25" s="61">
        <v>157.15866740508625</v>
      </c>
      <c r="AS25" s="121"/>
      <c r="BA25" s="42"/>
      <c r="BB25" s="42"/>
    </row>
    <row r="26" spans="1:54" ht="15.75" x14ac:dyDescent="0.25">
      <c r="A26" s="25">
        <v>18</v>
      </c>
      <c r="B26" s="69">
        <v>135.78</v>
      </c>
      <c r="C26" s="51">
        <f t="shared" si="0"/>
        <v>33.2172967450446</v>
      </c>
      <c r="D26" s="52">
        <f t="shared" si="1"/>
        <v>95.312239149979149</v>
      </c>
      <c r="E26" s="59">
        <f t="shared" si="2"/>
        <v>7.2504641049762659</v>
      </c>
      <c r="F26" s="68">
        <v>180.88</v>
      </c>
      <c r="G26" s="52">
        <f t="shared" si="3"/>
        <v>118.24771996055853</v>
      </c>
      <c r="H26" s="52">
        <f t="shared" si="4"/>
        <v>86.35271137749784</v>
      </c>
      <c r="I26" s="53">
        <f t="shared" si="5"/>
        <v>-23.720431338056343</v>
      </c>
      <c r="J26" s="58">
        <v>32.22</v>
      </c>
      <c r="K26" s="81">
        <v>0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32.22</v>
      </c>
      <c r="Q26" s="82">
        <f t="shared" si="9"/>
        <v>0</v>
      </c>
      <c r="R26" s="91">
        <v>0</v>
      </c>
      <c r="S26" s="84">
        <v>0</v>
      </c>
      <c r="T26" s="84">
        <v>0</v>
      </c>
      <c r="U26" s="84">
        <v>56.52</v>
      </c>
      <c r="V26" s="84">
        <v>0</v>
      </c>
      <c r="W26" s="84">
        <v>0</v>
      </c>
      <c r="X26" s="94">
        <f t="shared" si="10"/>
        <v>0</v>
      </c>
      <c r="Y26" s="95">
        <f t="shared" si="11"/>
        <v>56.52</v>
      </c>
      <c r="Z26" s="91">
        <v>0</v>
      </c>
      <c r="AA26" s="84">
        <v>0</v>
      </c>
      <c r="AB26" s="84">
        <v>0</v>
      </c>
      <c r="AC26" s="84">
        <v>61.35</v>
      </c>
      <c r="AD26" s="96">
        <f t="shared" si="12"/>
        <v>0</v>
      </c>
      <c r="AE26" s="52">
        <f t="shared" si="13"/>
        <v>61.35</v>
      </c>
      <c r="AF26" s="118">
        <v>0.41682204301075299</v>
      </c>
      <c r="AG26" s="117">
        <v>0.15244341397849501</v>
      </c>
      <c r="AH26" s="54">
        <f t="shared" si="6"/>
        <v>8.0827466189329016</v>
      </c>
      <c r="AI26" s="63">
        <f t="shared" si="7"/>
        <v>7.098020690997771</v>
      </c>
      <c r="AJ26" s="64">
        <v>118.24771996055853</v>
      </c>
      <c r="AK26" s="61">
        <v>94.567296745044601</v>
      </c>
      <c r="AL26" s="128">
        <v>86.35271137749784</v>
      </c>
      <c r="AM26" s="61">
        <v>151.83223914997916</v>
      </c>
      <c r="AS26" s="121"/>
      <c r="BA26" s="42"/>
      <c r="BB26" s="42"/>
    </row>
    <row r="27" spans="1:54" ht="15.75" x14ac:dyDescent="0.25">
      <c r="A27" s="25">
        <v>19</v>
      </c>
      <c r="B27" s="69">
        <v>124.87</v>
      </c>
      <c r="C27" s="51">
        <f t="shared" si="0"/>
        <v>23.148051281397045</v>
      </c>
      <c r="D27" s="52">
        <f t="shared" si="1"/>
        <v>94.10244901754001</v>
      </c>
      <c r="E27" s="59">
        <f t="shared" si="2"/>
        <v>7.6194997010629555</v>
      </c>
      <c r="F27" s="68">
        <v>217.71</v>
      </c>
      <c r="G27" s="52">
        <f t="shared" si="3"/>
        <v>139.46717260370667</v>
      </c>
      <c r="H27" s="52">
        <f t="shared" si="4"/>
        <v>99.447911603868775</v>
      </c>
      <c r="I27" s="53">
        <f t="shared" si="5"/>
        <v>-21.205084207575407</v>
      </c>
      <c r="J27" s="58">
        <v>31.06</v>
      </c>
      <c r="K27" s="81">
        <v>0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31.06</v>
      </c>
      <c r="Q27" s="82">
        <f t="shared" si="9"/>
        <v>0</v>
      </c>
      <c r="R27" s="91">
        <v>0</v>
      </c>
      <c r="S27" s="84">
        <v>0</v>
      </c>
      <c r="T27" s="84">
        <v>0</v>
      </c>
      <c r="U27" s="84">
        <v>56.52</v>
      </c>
      <c r="V27" s="84">
        <v>0</v>
      </c>
      <c r="W27" s="84">
        <v>0</v>
      </c>
      <c r="X27" s="94">
        <f t="shared" si="10"/>
        <v>0</v>
      </c>
      <c r="Y27" s="95">
        <f t="shared" si="11"/>
        <v>56.52</v>
      </c>
      <c r="Z27" s="91">
        <v>0</v>
      </c>
      <c r="AA27" s="84">
        <v>0</v>
      </c>
      <c r="AB27" s="84">
        <v>0</v>
      </c>
      <c r="AC27" s="84">
        <v>85.44</v>
      </c>
      <c r="AD27" s="96">
        <f t="shared" si="12"/>
        <v>0</v>
      </c>
      <c r="AE27" s="52">
        <f t="shared" si="13"/>
        <v>85.44</v>
      </c>
      <c r="AF27" s="118">
        <v>0.41682204301075299</v>
      </c>
      <c r="AG27" s="117">
        <v>0.15244341397849501</v>
      </c>
      <c r="AH27" s="54">
        <f t="shared" si="6"/>
        <v>9.4380937494138379</v>
      </c>
      <c r="AI27" s="63">
        <f t="shared" si="7"/>
        <v>7.4670562870844606</v>
      </c>
      <c r="AJ27" s="64">
        <v>139.46717260370667</v>
      </c>
      <c r="AK27" s="61">
        <v>108.58805128139704</v>
      </c>
      <c r="AL27" s="128">
        <v>99.447911603868775</v>
      </c>
      <c r="AM27" s="61">
        <v>150.62244901754002</v>
      </c>
      <c r="AS27" s="121"/>
      <c r="BA27" s="42"/>
      <c r="BB27" s="42"/>
    </row>
    <row r="28" spans="1:54" ht="15.75" x14ac:dyDescent="0.25">
      <c r="A28" s="25">
        <v>20</v>
      </c>
      <c r="B28" s="69">
        <v>120.53999999999999</v>
      </c>
      <c r="C28" s="51">
        <f t="shared" si="0"/>
        <v>20.196069406273708</v>
      </c>
      <c r="D28" s="52">
        <f t="shared" si="1"/>
        <v>92.88850898957952</v>
      </c>
      <c r="E28" s="59">
        <f t="shared" si="2"/>
        <v>7.455421604146756</v>
      </c>
      <c r="F28" s="68">
        <v>214.31</v>
      </c>
      <c r="G28" s="52">
        <f t="shared" si="3"/>
        <v>137.08326245726121</v>
      </c>
      <c r="H28" s="52">
        <f t="shared" si="4"/>
        <v>99.619215459518742</v>
      </c>
      <c r="I28" s="53">
        <f t="shared" si="5"/>
        <v>-22.392477916779953</v>
      </c>
      <c r="J28" s="58">
        <v>32.159999999999997</v>
      </c>
      <c r="K28" s="81">
        <v>0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32.159999999999997</v>
      </c>
      <c r="Q28" s="82">
        <f t="shared" si="9"/>
        <v>0</v>
      </c>
      <c r="R28" s="91">
        <v>0</v>
      </c>
      <c r="S28" s="84">
        <v>0</v>
      </c>
      <c r="T28" s="84">
        <v>0</v>
      </c>
      <c r="U28" s="84">
        <v>56.44</v>
      </c>
      <c r="V28" s="84">
        <v>0</v>
      </c>
      <c r="W28" s="84">
        <v>0</v>
      </c>
      <c r="X28" s="94">
        <f t="shared" si="10"/>
        <v>0</v>
      </c>
      <c r="Y28" s="95">
        <f t="shared" si="11"/>
        <v>56.44</v>
      </c>
      <c r="Z28" s="91">
        <v>0</v>
      </c>
      <c r="AA28" s="84">
        <v>0</v>
      </c>
      <c r="AB28" s="84">
        <v>0</v>
      </c>
      <c r="AC28" s="84">
        <v>83.99</v>
      </c>
      <c r="AD28" s="96">
        <f t="shared" si="12"/>
        <v>0</v>
      </c>
      <c r="AE28" s="52">
        <f t="shared" si="13"/>
        <v>83.99</v>
      </c>
      <c r="AF28" s="118">
        <v>0.41682204301075299</v>
      </c>
      <c r="AG28" s="117">
        <v>0.15244341397849501</v>
      </c>
      <c r="AH28" s="54">
        <f t="shared" si="6"/>
        <v>9.3507000402092899</v>
      </c>
      <c r="AI28" s="63">
        <f t="shared" si="7"/>
        <v>7.3029781901682611</v>
      </c>
      <c r="AJ28" s="64">
        <v>137.08326245726121</v>
      </c>
      <c r="AK28" s="61">
        <v>104.1860694062737</v>
      </c>
      <c r="AL28" s="128">
        <v>99.619215459518742</v>
      </c>
      <c r="AM28" s="61">
        <v>149.32850898957952</v>
      </c>
      <c r="AS28" s="121"/>
      <c r="BA28" s="42"/>
      <c r="BB28" s="42"/>
    </row>
    <row r="29" spans="1:54" ht="15.75" x14ac:dyDescent="0.25">
      <c r="A29" s="25">
        <v>21</v>
      </c>
      <c r="B29" s="69">
        <v>117.76</v>
      </c>
      <c r="C29" s="51">
        <f t="shared" si="0"/>
        <v>17.801719053037289</v>
      </c>
      <c r="D29" s="52">
        <f t="shared" si="1"/>
        <v>92.614298000757884</v>
      </c>
      <c r="E29" s="59">
        <f t="shared" si="2"/>
        <v>7.3439829462048527</v>
      </c>
      <c r="F29" s="68">
        <v>208.16</v>
      </c>
      <c r="G29" s="52">
        <f t="shared" si="3"/>
        <v>130.07438941942345</v>
      </c>
      <c r="H29" s="52">
        <f t="shared" si="4"/>
        <v>98.576124576624736</v>
      </c>
      <c r="I29" s="53">
        <f t="shared" si="5"/>
        <v>-20.490513996048168</v>
      </c>
      <c r="J29" s="58">
        <v>29.94</v>
      </c>
      <c r="K29" s="81">
        <v>0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29.94</v>
      </c>
      <c r="Q29" s="82">
        <f t="shared" si="9"/>
        <v>0</v>
      </c>
      <c r="R29" s="91">
        <v>0</v>
      </c>
      <c r="S29" s="84">
        <v>0</v>
      </c>
      <c r="T29" s="84">
        <v>0</v>
      </c>
      <c r="U29" s="84">
        <v>56.81</v>
      </c>
      <c r="V29" s="84">
        <v>0</v>
      </c>
      <c r="W29" s="84">
        <v>0</v>
      </c>
      <c r="X29" s="94">
        <f t="shared" si="10"/>
        <v>0</v>
      </c>
      <c r="Y29" s="95">
        <f t="shared" si="11"/>
        <v>56.81</v>
      </c>
      <c r="Z29" s="91">
        <v>0</v>
      </c>
      <c r="AA29" s="84">
        <v>0</v>
      </c>
      <c r="AB29" s="84">
        <v>0</v>
      </c>
      <c r="AC29" s="84">
        <v>82.42</v>
      </c>
      <c r="AD29" s="96">
        <f t="shared" si="12"/>
        <v>0</v>
      </c>
      <c r="AE29" s="52">
        <f t="shared" si="13"/>
        <v>82.42</v>
      </c>
      <c r="AF29" s="118">
        <v>0.41682204301075299</v>
      </c>
      <c r="AG29" s="117">
        <v>0.15244341397849501</v>
      </c>
      <c r="AH29" s="54">
        <f t="shared" si="6"/>
        <v>9.032663960941079</v>
      </c>
      <c r="AI29" s="63">
        <f t="shared" si="7"/>
        <v>7.1915395322263578</v>
      </c>
      <c r="AJ29" s="64">
        <v>130.07438941942345</v>
      </c>
      <c r="AK29" s="61">
        <v>100.22171905303729</v>
      </c>
      <c r="AL29" s="128">
        <v>98.576124576624736</v>
      </c>
      <c r="AM29" s="61">
        <v>149.42429800075789</v>
      </c>
      <c r="AS29" s="121"/>
      <c r="BA29" s="42"/>
      <c r="BB29" s="42"/>
    </row>
    <row r="30" spans="1:54" ht="15.75" x14ac:dyDescent="0.25">
      <c r="A30" s="25">
        <v>22</v>
      </c>
      <c r="B30" s="69">
        <v>107.25999999999999</v>
      </c>
      <c r="C30" s="51">
        <f t="shared" si="0"/>
        <v>10.679336615582372</v>
      </c>
      <c r="D30" s="52">
        <f t="shared" si="1"/>
        <v>89.539916566482674</v>
      </c>
      <c r="E30" s="59">
        <f t="shared" si="2"/>
        <v>7.0407468179349513</v>
      </c>
      <c r="F30" s="68">
        <v>202.39</v>
      </c>
      <c r="G30" s="52">
        <f t="shared" si="3"/>
        <v>128.41670850720141</v>
      </c>
      <c r="H30" s="52">
        <f t="shared" si="4"/>
        <v>94.365586966295396</v>
      </c>
      <c r="I30" s="53">
        <f t="shared" si="5"/>
        <v>-20.392295473496773</v>
      </c>
      <c r="J30" s="58">
        <v>29.61</v>
      </c>
      <c r="K30" s="81">
        <v>0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29.61</v>
      </c>
      <c r="Q30" s="82">
        <f t="shared" si="9"/>
        <v>0</v>
      </c>
      <c r="R30" s="91">
        <v>0</v>
      </c>
      <c r="S30" s="84">
        <v>0</v>
      </c>
      <c r="T30" s="84">
        <v>0</v>
      </c>
      <c r="U30" s="84">
        <v>56.84</v>
      </c>
      <c r="V30" s="84">
        <v>0</v>
      </c>
      <c r="W30" s="84">
        <v>0</v>
      </c>
      <c r="X30" s="94">
        <f t="shared" si="10"/>
        <v>0</v>
      </c>
      <c r="Y30" s="95">
        <f t="shared" si="11"/>
        <v>56.84</v>
      </c>
      <c r="Z30" s="91">
        <v>0</v>
      </c>
      <c r="AA30" s="84">
        <v>0</v>
      </c>
      <c r="AB30" s="84">
        <v>0</v>
      </c>
      <c r="AC30" s="84">
        <v>82.06</v>
      </c>
      <c r="AD30" s="96">
        <f t="shared" si="12"/>
        <v>0</v>
      </c>
      <c r="AE30" s="52">
        <f t="shared" si="13"/>
        <v>82.06</v>
      </c>
      <c r="AF30" s="118">
        <v>0.41682204301075299</v>
      </c>
      <c r="AG30" s="117">
        <v>0.15244341397849501</v>
      </c>
      <c r="AH30" s="54">
        <f t="shared" si="6"/>
        <v>8.8008824834924724</v>
      </c>
      <c r="AI30" s="63">
        <f t="shared" si="7"/>
        <v>6.8883034039564563</v>
      </c>
      <c r="AJ30" s="64">
        <v>128.41670850720141</v>
      </c>
      <c r="AK30" s="61">
        <v>92.739336615582374</v>
      </c>
      <c r="AL30" s="128">
        <v>94.365586966295396</v>
      </c>
      <c r="AM30" s="61">
        <v>146.37991656648268</v>
      </c>
      <c r="AS30" s="121"/>
      <c r="BA30" s="42"/>
      <c r="BB30" s="42"/>
    </row>
    <row r="31" spans="1:54" ht="15.75" x14ac:dyDescent="0.25">
      <c r="A31" s="25">
        <v>23</v>
      </c>
      <c r="B31" s="69">
        <v>97.759999999999991</v>
      </c>
      <c r="C31" s="51">
        <f t="shared" si="0"/>
        <v>4.9349747701805597</v>
      </c>
      <c r="D31" s="52">
        <f t="shared" si="1"/>
        <v>86.063154537568977</v>
      </c>
      <c r="E31" s="59">
        <f t="shared" si="2"/>
        <v>6.7618706922504606</v>
      </c>
      <c r="F31" s="68">
        <v>182.12</v>
      </c>
      <c r="G31" s="52">
        <f t="shared" si="3"/>
        <v>114.95293413771535</v>
      </c>
      <c r="H31" s="52">
        <f t="shared" si="4"/>
        <v>88.214111656003411</v>
      </c>
      <c r="I31" s="53">
        <f t="shared" si="5"/>
        <v>-21.047045793718727</v>
      </c>
      <c r="J31" s="58">
        <v>29.49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29.49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56.68</v>
      </c>
      <c r="V31" s="84">
        <v>0</v>
      </c>
      <c r="W31" s="84">
        <v>0</v>
      </c>
      <c r="X31" s="94">
        <f t="shared" si="10"/>
        <v>0</v>
      </c>
      <c r="Y31" s="95">
        <f t="shared" si="11"/>
        <v>56.68</v>
      </c>
      <c r="Z31" s="91">
        <v>0</v>
      </c>
      <c r="AA31" s="84">
        <v>0</v>
      </c>
      <c r="AB31" s="84">
        <v>0</v>
      </c>
      <c r="AC31" s="84">
        <v>81.760000000000005</v>
      </c>
      <c r="AD31" s="96">
        <f t="shared" si="12"/>
        <v>0</v>
      </c>
      <c r="AE31" s="52">
        <f t="shared" si="13"/>
        <v>81.760000000000005</v>
      </c>
      <c r="AF31" s="118">
        <v>0.41682204301075299</v>
      </c>
      <c r="AG31" s="117">
        <v>0.15244341397849501</v>
      </c>
      <c r="AH31" s="54">
        <f t="shared" si="6"/>
        <v>8.0261321632705176</v>
      </c>
      <c r="AI31" s="63">
        <f t="shared" si="7"/>
        <v>6.6094272782719656</v>
      </c>
      <c r="AJ31" s="64">
        <v>114.95293413771535</v>
      </c>
      <c r="AK31" s="61">
        <v>86.694974770180565</v>
      </c>
      <c r="AL31" s="128">
        <v>88.214111656003411</v>
      </c>
      <c r="AM31" s="61">
        <v>142.74315453756898</v>
      </c>
      <c r="AS31" s="121"/>
      <c r="BA31" s="42"/>
      <c r="BB31" s="42"/>
    </row>
    <row r="32" spans="1:54" ht="16.5" thickBot="1" x14ac:dyDescent="0.3">
      <c r="A32" s="26">
        <v>24</v>
      </c>
      <c r="B32" s="70">
        <v>112.2</v>
      </c>
      <c r="C32" s="55">
        <f t="shared" si="0"/>
        <v>21.708001347475381</v>
      </c>
      <c r="D32" s="52">
        <f t="shared" si="1"/>
        <v>83.866205948608098</v>
      </c>
      <c r="E32" s="59">
        <f t="shared" si="2"/>
        <v>6.625792703916523</v>
      </c>
      <c r="F32" s="71">
        <v>171.85</v>
      </c>
      <c r="G32" s="56">
        <f t="shared" si="3"/>
        <v>112.75552191617444</v>
      </c>
      <c r="H32" s="52">
        <f t="shared" si="4"/>
        <v>83.052194133403589</v>
      </c>
      <c r="I32" s="53">
        <f t="shared" si="5"/>
        <v>-23.957716049578039</v>
      </c>
      <c r="J32" s="58">
        <v>32.11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32.11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57.01</v>
      </c>
      <c r="V32" s="84">
        <v>0</v>
      </c>
      <c r="W32" s="84">
        <v>0</v>
      </c>
      <c r="X32" s="94">
        <f t="shared" si="10"/>
        <v>0</v>
      </c>
      <c r="Y32" s="95">
        <f t="shared" si="11"/>
        <v>57.01</v>
      </c>
      <c r="Z32" s="92">
        <v>0</v>
      </c>
      <c r="AA32" s="93">
        <v>0</v>
      </c>
      <c r="AB32" s="93">
        <v>0</v>
      </c>
      <c r="AC32" s="93">
        <v>62.13</v>
      </c>
      <c r="AD32" s="96">
        <f t="shared" si="12"/>
        <v>0</v>
      </c>
      <c r="AE32" s="52">
        <f t="shared" si="13"/>
        <v>62.13</v>
      </c>
      <c r="AF32" s="118">
        <v>0.41682204301075299</v>
      </c>
      <c r="AG32" s="117">
        <v>0.15244341397849501</v>
      </c>
      <c r="AH32" s="54">
        <f t="shared" si="6"/>
        <v>7.7354619074112065</v>
      </c>
      <c r="AI32" s="63">
        <f t="shared" si="7"/>
        <v>6.4733492899380281</v>
      </c>
      <c r="AJ32" s="65">
        <v>112.75552191617444</v>
      </c>
      <c r="AK32" s="62">
        <v>83.838001347475384</v>
      </c>
      <c r="AL32" s="129">
        <v>83.052194133403589</v>
      </c>
      <c r="AM32" s="62">
        <v>140.87620594860809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147.45999999999998</v>
      </c>
      <c r="C33" s="40">
        <f t="shared" ref="C33:AE33" si="14">MAX(C9:C32)</f>
        <v>41.619713298623765</v>
      </c>
      <c r="D33" s="40">
        <f t="shared" si="14"/>
        <v>103.17145644557162</v>
      </c>
      <c r="E33" s="40">
        <f t="shared" si="14"/>
        <v>7.6194997010629555</v>
      </c>
      <c r="F33" s="40">
        <f t="shared" si="14"/>
        <v>217.71</v>
      </c>
      <c r="G33" s="40">
        <f t="shared" si="14"/>
        <v>139.46717260370667</v>
      </c>
      <c r="H33" s="40">
        <f t="shared" si="14"/>
        <v>99.619215459518742</v>
      </c>
      <c r="I33" s="40">
        <f t="shared" si="14"/>
        <v>-17.641088343454975</v>
      </c>
      <c r="J33" s="40">
        <f t="shared" si="14"/>
        <v>32.22</v>
      </c>
      <c r="K33" s="40">
        <f t="shared" si="14"/>
        <v>0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32.22</v>
      </c>
      <c r="Q33" s="40">
        <f t="shared" si="14"/>
        <v>0</v>
      </c>
      <c r="R33" s="40">
        <f t="shared" si="14"/>
        <v>36.89</v>
      </c>
      <c r="S33" s="40">
        <f t="shared" si="14"/>
        <v>0</v>
      </c>
      <c r="T33" s="40">
        <f t="shared" si="14"/>
        <v>0</v>
      </c>
      <c r="U33" s="40">
        <f t="shared" si="14"/>
        <v>57.5</v>
      </c>
      <c r="V33" s="40">
        <f t="shared" si="14"/>
        <v>0</v>
      </c>
      <c r="W33" s="40">
        <f t="shared" si="14"/>
        <v>0</v>
      </c>
      <c r="X33" s="40">
        <f t="shared" si="14"/>
        <v>36.89</v>
      </c>
      <c r="Y33" s="40">
        <f t="shared" si="14"/>
        <v>57.5</v>
      </c>
      <c r="Z33" s="40"/>
      <c r="AA33" s="40"/>
      <c r="AB33" s="40"/>
      <c r="AC33" s="40"/>
      <c r="AD33" s="40">
        <f t="shared" si="14"/>
        <v>15.7</v>
      </c>
      <c r="AE33" s="40">
        <f t="shared" si="14"/>
        <v>85.44</v>
      </c>
      <c r="AF33" s="40">
        <f t="shared" ref="AF33:AM33" si="15">MAX(AF9:AF32)</f>
        <v>0.41682204301075299</v>
      </c>
      <c r="AG33" s="40">
        <f t="shared" si="15"/>
        <v>0.15244341397849501</v>
      </c>
      <c r="AH33" s="40">
        <f t="shared" si="15"/>
        <v>9.4380937494138379</v>
      </c>
      <c r="AI33" s="40">
        <f t="shared" si="15"/>
        <v>7.4670562870844606</v>
      </c>
      <c r="AJ33" s="40">
        <f t="shared" si="15"/>
        <v>139.46717260370667</v>
      </c>
      <c r="AK33" s="40">
        <f t="shared" si="15"/>
        <v>108.58805128139704</v>
      </c>
      <c r="AL33" s="40">
        <f t="shared" si="15"/>
        <v>99.619215459518742</v>
      </c>
      <c r="AM33" s="130">
        <f t="shared" si="15"/>
        <v>159.72145644557162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113.38734693877554</v>
      </c>
      <c r="C34" s="41">
        <f t="shared" ref="C34:AE34" si="16">AVERAGE(C9:C33,C9:C32)</f>
        <v>20.876381149816723</v>
      </c>
      <c r="D34" s="41">
        <f t="shared" si="16"/>
        <v>85.843025259179356</v>
      </c>
      <c r="E34" s="41">
        <f t="shared" si="16"/>
        <v>6.7689746000908331</v>
      </c>
      <c r="F34" s="41">
        <f t="shared" si="16"/>
        <v>162.10755102040818</v>
      </c>
      <c r="G34" s="41">
        <f t="shared" si="16"/>
        <v>109.75109004468442</v>
      </c>
      <c r="H34" s="41">
        <f t="shared" si="16"/>
        <v>75.45715590956587</v>
      </c>
      <c r="I34" s="41">
        <f t="shared" si="16"/>
        <v>-23.024464327316153</v>
      </c>
      <c r="J34" s="41">
        <f t="shared" si="16"/>
        <v>31.265714285714285</v>
      </c>
      <c r="K34" s="41">
        <f t="shared" si="16"/>
        <v>0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31.265714285714285</v>
      </c>
      <c r="Q34" s="41">
        <f t="shared" si="16"/>
        <v>0</v>
      </c>
      <c r="R34" s="41">
        <f t="shared" si="16"/>
        <v>7.5018367346938772</v>
      </c>
      <c r="S34" s="41">
        <f t="shared" si="16"/>
        <v>0</v>
      </c>
      <c r="T34" s="41">
        <f t="shared" si="16"/>
        <v>0</v>
      </c>
      <c r="U34" s="41">
        <f t="shared" si="16"/>
        <v>56.753877551020402</v>
      </c>
      <c r="V34" s="41">
        <f t="shared" si="16"/>
        <v>0</v>
      </c>
      <c r="W34" s="41">
        <f t="shared" si="16"/>
        <v>0</v>
      </c>
      <c r="X34" s="41">
        <f t="shared" si="16"/>
        <v>7.5018367346938772</v>
      </c>
      <c r="Y34" s="41">
        <f t="shared" si="16"/>
        <v>56.753877551020402</v>
      </c>
      <c r="Z34" s="41">
        <f>AVERAGE(Z9:Z33,Z9:Z32)</f>
        <v>3.7416666666666667</v>
      </c>
      <c r="AA34" s="41">
        <f>AVERAGE(AA9:AA33,AA9:AA32)</f>
        <v>0</v>
      </c>
      <c r="AB34" s="41">
        <f>AVERAGE(AB9:AB33,AB9:AB32)</f>
        <v>0</v>
      </c>
      <c r="AC34" s="41">
        <f t="shared" si="16"/>
        <v>66.405000000000001</v>
      </c>
      <c r="AD34" s="41">
        <f t="shared" si="16"/>
        <v>3.9857142857142853</v>
      </c>
      <c r="AE34" s="41">
        <f t="shared" si="16"/>
        <v>66.79346938775511</v>
      </c>
      <c r="AF34" s="41">
        <f t="shared" ref="AF34:AM34" si="17">AVERAGE(AF9:AF33,AF9:AF32)</f>
        <v>0.41682204301075348</v>
      </c>
      <c r="AG34" s="41">
        <f t="shared" si="17"/>
        <v>0.15244341397849495</v>
      </c>
      <c r="AH34" s="41">
        <f t="shared" si="17"/>
        <v>7.7280198365277775</v>
      </c>
      <c r="AI34" s="41">
        <f t="shared" si="17"/>
        <v>6.616531186112339</v>
      </c>
      <c r="AJ34" s="41">
        <f t="shared" si="17"/>
        <v>113.41639616713336</v>
      </c>
      <c r="AK34" s="41">
        <f t="shared" si="17"/>
        <v>87.292877843342666</v>
      </c>
      <c r="AL34" s="41">
        <f t="shared" si="17"/>
        <v>82.206135501402628</v>
      </c>
      <c r="AM34" s="131">
        <f t="shared" si="17"/>
        <v>142.57751505509771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151" t="s">
        <v>15</v>
      </c>
      <c r="B36" s="152"/>
      <c r="C36" s="152"/>
      <c r="D36" s="152"/>
      <c r="E36" s="152"/>
      <c r="F36" s="153"/>
      <c r="G36" s="114"/>
      <c r="H36" s="136" t="s">
        <v>93</v>
      </c>
      <c r="I36" s="137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7"/>
      <c r="V36" s="138"/>
      <c r="W36" s="136" t="s">
        <v>94</v>
      </c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8"/>
      <c r="AL36" s="136" t="s">
        <v>95</v>
      </c>
      <c r="AM36" s="137"/>
      <c r="AN36" s="137"/>
      <c r="AO36" s="137"/>
      <c r="AP36" s="137"/>
      <c r="AQ36" s="137"/>
      <c r="AR36" s="137"/>
      <c r="AS36" s="138"/>
    </row>
    <row r="37" spans="1:45" ht="23.25" customHeight="1" x14ac:dyDescent="0.25">
      <c r="A37" s="141" t="s">
        <v>92</v>
      </c>
      <c r="B37" s="142"/>
      <c r="C37" s="142"/>
      <c r="D37" s="141" t="s">
        <v>99</v>
      </c>
      <c r="E37" s="142"/>
      <c r="F37" s="143"/>
      <c r="G37" s="115"/>
      <c r="H37" s="140" t="s">
        <v>19</v>
      </c>
      <c r="I37" s="134"/>
      <c r="J37" s="134"/>
      <c r="K37" s="134"/>
      <c r="L37" s="139"/>
      <c r="M37" s="133" t="s">
        <v>17</v>
      </c>
      <c r="N37" s="134"/>
      <c r="O37" s="134"/>
      <c r="P37" s="134"/>
      <c r="Q37" s="139"/>
      <c r="R37" s="133" t="s">
        <v>18</v>
      </c>
      <c r="S37" s="134"/>
      <c r="T37" s="134"/>
      <c r="U37" s="134"/>
      <c r="V37" s="135"/>
      <c r="W37" s="140" t="s">
        <v>96</v>
      </c>
      <c r="X37" s="134"/>
      <c r="Y37" s="134"/>
      <c r="Z37" s="134"/>
      <c r="AA37" s="139"/>
      <c r="AB37" s="133" t="s">
        <v>16</v>
      </c>
      <c r="AC37" s="134"/>
      <c r="AD37" s="134"/>
      <c r="AE37" s="134"/>
      <c r="AF37" s="139"/>
      <c r="AG37" s="133" t="s">
        <v>74</v>
      </c>
      <c r="AH37" s="134"/>
      <c r="AI37" s="134"/>
      <c r="AJ37" s="134"/>
      <c r="AK37" s="135"/>
      <c r="AL37" s="140" t="s">
        <v>91</v>
      </c>
      <c r="AM37" s="134"/>
      <c r="AN37" s="134"/>
      <c r="AO37" s="139"/>
      <c r="AP37" s="133" t="s">
        <v>97</v>
      </c>
      <c r="AQ37" s="134"/>
      <c r="AR37" s="134"/>
      <c r="AS37" s="135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213">
        <v>750</v>
      </c>
      <c r="K38" s="212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213">
        <v>166.99</v>
      </c>
      <c r="Z38" s="212"/>
      <c r="AA38" s="8" t="s">
        <v>21</v>
      </c>
      <c r="AB38" s="5" t="s">
        <v>23</v>
      </c>
      <c r="AC38" s="30"/>
      <c r="AD38" s="213">
        <v>1412.5</v>
      </c>
      <c r="AE38" s="212"/>
      <c r="AF38" s="7" t="s">
        <v>21</v>
      </c>
      <c r="AG38" s="5" t="s">
        <v>24</v>
      </c>
      <c r="AH38" s="6"/>
      <c r="AI38" s="213">
        <v>0</v>
      </c>
      <c r="AJ38" s="212"/>
      <c r="AK38" s="100" t="s">
        <v>21</v>
      </c>
      <c r="AL38" s="99" t="s">
        <v>24</v>
      </c>
      <c r="AM38" s="212">
        <v>88.618300000000005</v>
      </c>
      <c r="AN38" s="214"/>
      <c r="AO38" s="8" t="s">
        <v>21</v>
      </c>
      <c r="AP38" s="5" t="s">
        <v>24</v>
      </c>
      <c r="AQ38" s="212">
        <v>1570.9</v>
      </c>
      <c r="AR38" s="212"/>
      <c r="AS38" s="110" t="s">
        <v>21</v>
      </c>
    </row>
    <row r="39" spans="1:45" ht="15.75" thickBot="1" x14ac:dyDescent="0.3">
      <c r="A39" s="9" t="s">
        <v>22</v>
      </c>
      <c r="B39" s="10">
        <v>3824.96</v>
      </c>
      <c r="C39" s="11" t="s">
        <v>21</v>
      </c>
      <c r="D39" s="9" t="s">
        <v>71</v>
      </c>
      <c r="E39" s="10">
        <v>2713</v>
      </c>
      <c r="F39" s="12" t="s">
        <v>21</v>
      </c>
      <c r="G39" s="98"/>
      <c r="H39" s="101" t="s">
        <v>25</v>
      </c>
      <c r="I39" s="102"/>
      <c r="J39" s="103">
        <v>32.22</v>
      </c>
      <c r="K39" s="104" t="s">
        <v>62</v>
      </c>
      <c r="L39" s="105">
        <v>242.58333333335199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36.89</v>
      </c>
      <c r="Z39" s="102" t="s">
        <v>62</v>
      </c>
      <c r="AA39" s="108">
        <v>242.54166666668499</v>
      </c>
      <c r="AB39" s="106" t="s">
        <v>25</v>
      </c>
      <c r="AC39" s="109"/>
      <c r="AD39" s="103">
        <v>59.67</v>
      </c>
      <c r="AE39" s="104" t="s">
        <v>72</v>
      </c>
      <c r="AF39" s="108">
        <v>0.51874999999999993</v>
      </c>
      <c r="AG39" s="106" t="s">
        <v>25</v>
      </c>
      <c r="AH39" s="102"/>
      <c r="AI39" s="103">
        <v>0</v>
      </c>
      <c r="AJ39" s="102" t="s">
        <v>75</v>
      </c>
      <c r="AK39" s="107">
        <v>242.04166666668499</v>
      </c>
      <c r="AL39" s="101" t="s">
        <v>25</v>
      </c>
      <c r="AM39" s="102">
        <v>15.7</v>
      </c>
      <c r="AN39" s="103" t="s">
        <v>75</v>
      </c>
      <c r="AO39" s="111">
        <v>242.41666666668499</v>
      </c>
      <c r="AP39" s="106" t="s">
        <v>25</v>
      </c>
      <c r="AQ39" s="102">
        <v>85.44</v>
      </c>
      <c r="AR39" s="104"/>
      <c r="AS39" s="107">
        <v>242.79166666668499</v>
      </c>
    </row>
    <row r="40" spans="1:45" ht="16.5" thickTop="1" thickBot="1" x14ac:dyDescent="0.3">
      <c r="AM40" s="132"/>
    </row>
    <row r="41" spans="1:45" ht="24" customHeight="1" thickTop="1" thickBot="1" x14ac:dyDescent="0.3">
      <c r="A41" s="161" t="s">
        <v>26</v>
      </c>
      <c r="B41" s="161"/>
      <c r="C41" s="161"/>
      <c r="D41" s="162"/>
      <c r="E41" s="163" t="s">
        <v>27</v>
      </c>
      <c r="F41" s="164"/>
      <c r="G41" s="165"/>
    </row>
    <row r="42" spans="1:45" ht="25.5" customHeight="1" thickTop="1" thickBot="1" x14ac:dyDescent="0.3">
      <c r="A42" s="166" t="s">
        <v>28</v>
      </c>
      <c r="B42" s="167"/>
      <c r="C42" s="167"/>
      <c r="D42" s="168"/>
      <c r="E42" s="43">
        <v>515.6</v>
      </c>
      <c r="F42" s="44" t="s">
        <v>69</v>
      </c>
      <c r="G42" s="47">
        <v>242.79166666668499</v>
      </c>
    </row>
    <row r="43" spans="1:45" ht="32.25" customHeight="1" thickBot="1" x14ac:dyDescent="0.3">
      <c r="A43" s="169" t="s">
        <v>70</v>
      </c>
      <c r="B43" s="170"/>
      <c r="C43" s="170"/>
      <c r="D43" s="171"/>
      <c r="E43" s="77"/>
      <c r="F43" s="78"/>
      <c r="G43" s="79">
        <v>56.52</v>
      </c>
    </row>
    <row r="44" spans="1:45" ht="32.25" customHeight="1" thickBot="1" x14ac:dyDescent="0.3">
      <c r="A44" s="169" t="s">
        <v>29</v>
      </c>
      <c r="B44" s="170"/>
      <c r="C44" s="170"/>
      <c r="D44" s="171"/>
      <c r="E44" s="77"/>
      <c r="F44" s="78"/>
      <c r="G44" s="79">
        <v>85.44</v>
      </c>
    </row>
    <row r="45" spans="1:45" ht="29.25" customHeight="1" thickBot="1" x14ac:dyDescent="0.3">
      <c r="A45" s="172" t="s">
        <v>30</v>
      </c>
      <c r="B45" s="173"/>
      <c r="C45" s="173"/>
      <c r="D45" s="174"/>
      <c r="E45" s="45">
        <v>258.60000000000002</v>
      </c>
      <c r="F45" s="83" t="s">
        <v>72</v>
      </c>
      <c r="G45" s="48">
        <v>242.79166666668499</v>
      </c>
    </row>
    <row r="46" spans="1:45" ht="34.5" customHeight="1" thickBot="1" x14ac:dyDescent="0.3">
      <c r="A46" s="154" t="s">
        <v>31</v>
      </c>
      <c r="B46" s="155"/>
      <c r="C46" s="155"/>
      <c r="D46" s="156"/>
      <c r="E46" s="46">
        <v>257</v>
      </c>
      <c r="F46" s="80" t="s">
        <v>72</v>
      </c>
      <c r="G46" s="60">
        <v>242.79166666668499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103</v>
      </c>
    </row>
    <row r="57" spans="1:44" x14ac:dyDescent="0.25">
      <c r="A57" s="37" t="s">
        <v>65</v>
      </c>
      <c r="B57" t="s">
        <v>104</v>
      </c>
    </row>
    <row r="58" spans="1:44" x14ac:dyDescent="0.25">
      <c r="A58" s="37" t="s">
        <v>66</v>
      </c>
      <c r="B58" t="s">
        <v>105</v>
      </c>
    </row>
    <row r="59" spans="1:44" ht="15.75" x14ac:dyDescent="0.25">
      <c r="J59" s="29" t="s">
        <v>61</v>
      </c>
      <c r="R59" s="38" t="s">
        <v>98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57"/>
      <c r="AN80" s="157"/>
      <c r="AO80" s="157"/>
    </row>
    <row r="81" spans="39:41" x14ac:dyDescent="0.25">
      <c r="AM81" s="157"/>
      <c r="AN81" s="157"/>
      <c r="AO81" s="157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Q38:AR38"/>
    <mergeCell ref="J38:K38"/>
    <mergeCell ref="Y38:Z38"/>
    <mergeCell ref="AD38:AE38"/>
    <mergeCell ref="AI38:AJ38"/>
    <mergeCell ref="AM38:AN38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D37:F37"/>
    <mergeCell ref="J7:K7"/>
    <mergeCell ref="B7:E7"/>
    <mergeCell ref="F7:I7"/>
    <mergeCell ref="AD7:AE7"/>
    <mergeCell ref="A36:F36"/>
    <mergeCell ref="AP37:AS37"/>
    <mergeCell ref="AL36:AS36"/>
    <mergeCell ref="M37:Q37"/>
    <mergeCell ref="R37:V37"/>
    <mergeCell ref="W37:AA37"/>
    <mergeCell ref="AB37:AF37"/>
    <mergeCell ref="AG37:AK3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31 AOUT 23 </vt:lpstr>
      <vt:lpstr>'31 AOUT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2023-09-01T01:13:58Z</dcterms:modified>
</cp:coreProperties>
</file>