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D:\RELEVES_DISPATCHING\RELEVE_2023\RELEVES DES BILANS JOURNALIERS\Nouvelle Courbe _Importations et Réseau CEB 2023\9-SEPTEMBRE  2023\"/>
    </mc:Choice>
  </mc:AlternateContent>
  <xr:revisionPtr revIDLastSave="0" documentId="13_ncr:1_{A9A3406C-2428-4F58-BA15-B245F0C35F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7 SEP 23 " sheetId="3" r:id="rId1"/>
  </sheets>
  <definedNames>
    <definedName name="_xlnm.Print_Area" localSheetId="0">'07 SEP 23 '!$A$1:$AS$59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4" i="3" l="1"/>
  <c r="AA34" i="3"/>
  <c r="AB34" i="3"/>
  <c r="P10" i="3" l="1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9" i="3"/>
  <c r="AD10" i="3" l="1"/>
  <c r="G10" i="3" s="1"/>
  <c r="AE10" i="3"/>
  <c r="AD11" i="3"/>
  <c r="G11" i="3" s="1"/>
  <c r="AE11" i="3"/>
  <c r="AD12" i="3"/>
  <c r="G12" i="3" s="1"/>
  <c r="AE12" i="3"/>
  <c r="AD13" i="3"/>
  <c r="G13" i="3" s="1"/>
  <c r="AE13" i="3"/>
  <c r="AD14" i="3"/>
  <c r="AE14" i="3"/>
  <c r="AD15" i="3"/>
  <c r="AE15" i="3"/>
  <c r="AD16" i="3"/>
  <c r="AE16" i="3"/>
  <c r="AD17" i="3"/>
  <c r="AE17" i="3"/>
  <c r="AD18" i="3"/>
  <c r="AE18" i="3"/>
  <c r="AD19" i="3"/>
  <c r="AE19" i="3"/>
  <c r="AD20" i="3"/>
  <c r="AE20" i="3"/>
  <c r="AD21" i="3"/>
  <c r="AE21" i="3"/>
  <c r="AD22" i="3"/>
  <c r="AE22" i="3"/>
  <c r="AD23" i="3"/>
  <c r="AE23" i="3"/>
  <c r="AD24" i="3"/>
  <c r="AE24" i="3"/>
  <c r="AD25" i="3"/>
  <c r="AE25" i="3"/>
  <c r="AD26" i="3"/>
  <c r="AE26" i="3"/>
  <c r="AD27" i="3"/>
  <c r="AE27" i="3"/>
  <c r="AD28" i="3"/>
  <c r="AE28" i="3"/>
  <c r="AD29" i="3"/>
  <c r="AE29" i="3"/>
  <c r="AD30" i="3"/>
  <c r="AE30" i="3"/>
  <c r="AD31" i="3"/>
  <c r="AE31" i="3"/>
  <c r="AD32" i="3"/>
  <c r="AE32" i="3"/>
  <c r="AE9" i="3"/>
  <c r="AD9" i="3"/>
  <c r="X10" i="3"/>
  <c r="H10" i="3" s="1"/>
  <c r="Y10" i="3"/>
  <c r="X11" i="3"/>
  <c r="H11" i="3" s="1"/>
  <c r="Y11" i="3"/>
  <c r="X12" i="3"/>
  <c r="H12" i="3" s="1"/>
  <c r="Y12" i="3"/>
  <c r="X13" i="3"/>
  <c r="H13" i="3" s="1"/>
  <c r="Y13" i="3"/>
  <c r="X14" i="3"/>
  <c r="Y14" i="3"/>
  <c r="X15" i="3"/>
  <c r="Y15" i="3"/>
  <c r="X16" i="3"/>
  <c r="Y16" i="3"/>
  <c r="X17" i="3"/>
  <c r="Y17" i="3"/>
  <c r="X18" i="3"/>
  <c r="Y18" i="3"/>
  <c r="X19" i="3"/>
  <c r="Y19" i="3"/>
  <c r="X20" i="3"/>
  <c r="Y20" i="3"/>
  <c r="X21" i="3"/>
  <c r="Y21" i="3"/>
  <c r="X22" i="3"/>
  <c r="Y22" i="3"/>
  <c r="X23" i="3"/>
  <c r="Y23" i="3"/>
  <c r="X24" i="3"/>
  <c r="Y24" i="3"/>
  <c r="X25" i="3"/>
  <c r="Y25" i="3"/>
  <c r="X26" i="3"/>
  <c r="Y26" i="3"/>
  <c r="X27" i="3"/>
  <c r="Y27" i="3"/>
  <c r="X28" i="3"/>
  <c r="Y28" i="3"/>
  <c r="X29" i="3"/>
  <c r="Y29" i="3"/>
  <c r="X30" i="3"/>
  <c r="Y30" i="3"/>
  <c r="X31" i="3"/>
  <c r="Y31" i="3"/>
  <c r="X32" i="3"/>
  <c r="Y32" i="3"/>
  <c r="Y9" i="3"/>
  <c r="X9" i="3"/>
  <c r="F33" i="3"/>
  <c r="F34" i="3" s="1"/>
  <c r="J33" i="3"/>
  <c r="J34" i="3" s="1"/>
  <c r="L33" i="3"/>
  <c r="L34" i="3" s="1"/>
  <c r="M33" i="3"/>
  <c r="M34" i="3" s="1"/>
  <c r="N33" i="3"/>
  <c r="N34" i="3" s="1"/>
  <c r="O33" i="3"/>
  <c r="O34" i="3" s="1"/>
  <c r="P33" i="3"/>
  <c r="P34" i="3" s="1"/>
  <c r="R33" i="3"/>
  <c r="R34" i="3" s="1"/>
  <c r="S33" i="3"/>
  <c r="S34" i="3" s="1"/>
  <c r="T33" i="3"/>
  <c r="T34" i="3" s="1"/>
  <c r="U33" i="3"/>
  <c r="U34" i="3" s="1"/>
  <c r="V33" i="3"/>
  <c r="V34" i="3" s="1"/>
  <c r="W33" i="3"/>
  <c r="W34" i="3" s="1"/>
  <c r="AC34" i="3"/>
  <c r="AF33" i="3"/>
  <c r="AF34" i="3" s="1"/>
  <c r="AG33" i="3"/>
  <c r="AG34" i="3" s="1"/>
  <c r="Q13" i="3"/>
  <c r="Q12" i="3"/>
  <c r="Q11" i="3"/>
  <c r="Q10" i="3"/>
  <c r="Q9" i="3"/>
  <c r="AH10" i="3" l="1"/>
  <c r="I10" i="3" s="1"/>
  <c r="AH11" i="3"/>
  <c r="I11" i="3" s="1"/>
  <c r="AH13" i="3"/>
  <c r="I13" i="3" s="1"/>
  <c r="AH12" i="3"/>
  <c r="I12" i="3" s="1"/>
  <c r="X33" i="3"/>
  <c r="X34" i="3" s="1"/>
  <c r="Y33" i="3"/>
  <c r="Y34" i="3" s="1"/>
  <c r="AE33" i="3"/>
  <c r="AE34" i="3" s="1"/>
  <c r="AD33" i="3"/>
  <c r="AD34" i="3" s="1"/>
  <c r="H9" i="3" l="1"/>
  <c r="H32" i="3" l="1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G9" i="3" l="1"/>
  <c r="AH9" i="3"/>
  <c r="I9" i="3" s="1"/>
  <c r="H14" i="3"/>
  <c r="H33" i="3" s="1"/>
  <c r="H34" i="3" s="1"/>
  <c r="AL33" i="3"/>
  <c r="AL34" i="3" s="1"/>
  <c r="Q14" i="3"/>
  <c r="Q33" i="3" s="1"/>
  <c r="Q34" i="3" s="1"/>
  <c r="K33" i="3"/>
  <c r="K34" i="3" s="1"/>
  <c r="AH26" i="3" l="1"/>
  <c r="I26" i="3" s="1"/>
  <c r="G26" i="3"/>
  <c r="G32" i="3" l="1"/>
  <c r="AH32" i="3"/>
  <c r="I32" i="3" s="1"/>
  <c r="G31" i="3"/>
  <c r="AH31" i="3"/>
  <c r="I31" i="3" s="1"/>
  <c r="G30" i="3"/>
  <c r="AH30" i="3"/>
  <c r="I30" i="3" s="1"/>
  <c r="AH29" i="3"/>
  <c r="I29" i="3" s="1"/>
  <c r="G29" i="3"/>
  <c r="G28" i="3"/>
  <c r="AH28" i="3"/>
  <c r="I28" i="3" s="1"/>
  <c r="AH27" i="3"/>
  <c r="I27" i="3" s="1"/>
  <c r="G27" i="3"/>
  <c r="AH25" i="3"/>
  <c r="I25" i="3" s="1"/>
  <c r="G25" i="3"/>
  <c r="G24" i="3"/>
  <c r="AH24" i="3"/>
  <c r="I24" i="3" s="1"/>
  <c r="G23" i="3"/>
  <c r="AH23" i="3"/>
  <c r="I23" i="3" s="1"/>
  <c r="G22" i="3"/>
  <c r="AH22" i="3"/>
  <c r="I22" i="3" s="1"/>
  <c r="G21" i="3"/>
  <c r="AH21" i="3"/>
  <c r="I21" i="3" s="1"/>
  <c r="AH20" i="3"/>
  <c r="I20" i="3" s="1"/>
  <c r="G20" i="3"/>
  <c r="G19" i="3"/>
  <c r="AH19" i="3"/>
  <c r="I19" i="3" s="1"/>
  <c r="G18" i="3"/>
  <c r="AH18" i="3"/>
  <c r="I18" i="3" s="1"/>
  <c r="G17" i="3"/>
  <c r="AH17" i="3"/>
  <c r="I17" i="3" s="1"/>
  <c r="G16" i="3"/>
  <c r="AH16" i="3"/>
  <c r="I16" i="3" s="1"/>
  <c r="AH15" i="3"/>
  <c r="I15" i="3" s="1"/>
  <c r="G15" i="3"/>
  <c r="AJ33" i="3"/>
  <c r="AJ34" i="3" s="1"/>
  <c r="G14" i="3"/>
  <c r="AH14" i="3"/>
  <c r="G33" i="3" l="1"/>
  <c r="G34" i="3" s="1"/>
  <c r="I14" i="3"/>
  <c r="I33" i="3" s="1"/>
  <c r="I34" i="3" s="1"/>
  <c r="AH33" i="3"/>
  <c r="AH34" i="3" s="1"/>
  <c r="C13" i="3" l="1"/>
  <c r="C12" i="3"/>
  <c r="C11" i="3"/>
  <c r="C10" i="3"/>
  <c r="D17" i="3"/>
  <c r="D21" i="3"/>
  <c r="AI13" i="3" l="1"/>
  <c r="E13" i="3" s="1"/>
  <c r="D13" i="3"/>
  <c r="D12" i="3"/>
  <c r="AI12" i="3"/>
  <c r="E12" i="3" s="1"/>
  <c r="D11" i="3"/>
  <c r="AI11" i="3"/>
  <c r="E11" i="3" s="1"/>
  <c r="D10" i="3"/>
  <c r="AI10" i="3"/>
  <c r="E10" i="3" s="1"/>
  <c r="C9" i="3"/>
  <c r="D32" i="3"/>
  <c r="D26" i="3"/>
  <c r="D25" i="3"/>
  <c r="D27" i="3"/>
  <c r="D24" i="3"/>
  <c r="B33" i="3"/>
  <c r="B34" i="3" s="1"/>
  <c r="D30" i="3"/>
  <c r="D22" i="3"/>
  <c r="D29" i="3"/>
  <c r="D31" i="3"/>
  <c r="D23" i="3"/>
  <c r="D28" i="3"/>
  <c r="D9" i="3" l="1"/>
  <c r="AI9" i="3"/>
  <c r="E9" i="3" s="1"/>
  <c r="C28" i="3"/>
  <c r="C19" i="3"/>
  <c r="C25" i="3"/>
  <c r="C31" i="3"/>
  <c r="C18" i="3"/>
  <c r="C23" i="3"/>
  <c r="C29" i="3"/>
  <c r="C20" i="3"/>
  <c r="D20" i="3"/>
  <c r="D19" i="3"/>
  <c r="AI19" i="3"/>
  <c r="E19" i="3" s="1"/>
  <c r="D18" i="3"/>
  <c r="C16" i="3"/>
  <c r="D16" i="3"/>
  <c r="C15" i="3"/>
  <c r="D15" i="3"/>
  <c r="AI14" i="3"/>
  <c r="D14" i="3"/>
  <c r="AM33" i="3"/>
  <c r="AM34" i="3" s="1"/>
  <c r="AI18" i="3" l="1"/>
  <c r="E18" i="3" s="1"/>
  <c r="AI28" i="3"/>
  <c r="E28" i="3" s="1"/>
  <c r="AI31" i="3"/>
  <c r="E31" i="3" s="1"/>
  <c r="C32" i="3"/>
  <c r="AI32" i="3"/>
  <c r="E32" i="3" s="1"/>
  <c r="C30" i="3"/>
  <c r="AI30" i="3"/>
  <c r="E30" i="3" s="1"/>
  <c r="C26" i="3"/>
  <c r="AI26" i="3"/>
  <c r="E26" i="3" s="1"/>
  <c r="C21" i="3"/>
  <c r="AI21" i="3"/>
  <c r="E21" i="3" s="1"/>
  <c r="AI29" i="3"/>
  <c r="E29" i="3" s="1"/>
  <c r="AI25" i="3"/>
  <c r="E25" i="3" s="1"/>
  <c r="C24" i="3"/>
  <c r="AI24" i="3"/>
  <c r="E24" i="3" s="1"/>
  <c r="AI23" i="3"/>
  <c r="E23" i="3" s="1"/>
  <c r="C22" i="3"/>
  <c r="AI22" i="3"/>
  <c r="E22" i="3" s="1"/>
  <c r="C27" i="3"/>
  <c r="AI27" i="3"/>
  <c r="E27" i="3" s="1"/>
  <c r="AI20" i="3"/>
  <c r="E20" i="3" s="1"/>
  <c r="D33" i="3"/>
  <c r="D34" i="3" s="1"/>
  <c r="C17" i="3"/>
  <c r="AI17" i="3"/>
  <c r="E17" i="3" s="1"/>
  <c r="AI16" i="3"/>
  <c r="E16" i="3" s="1"/>
  <c r="AI15" i="3"/>
  <c r="E15" i="3" s="1"/>
  <c r="C14" i="3"/>
  <c r="AK33" i="3"/>
  <c r="AK34" i="3" s="1"/>
  <c r="E14" i="3"/>
  <c r="C33" i="3" l="1"/>
  <c r="C34" i="3" s="1"/>
  <c r="AI33" i="3"/>
  <c r="AI34" i="3" s="1"/>
  <c r="E33" i="3"/>
  <c r="E34" i="3" s="1"/>
</calcChain>
</file>

<file path=xl/sharedStrings.xml><?xml version="1.0" encoding="utf-8"?>
<sst xmlns="http://schemas.openxmlformats.org/spreadsheetml/2006/main" count="139" uniqueCount="106">
  <si>
    <t>IMPORTATIONS ET PRODUCTIONS (MW)</t>
  </si>
  <si>
    <t>IMPORTATIONS</t>
  </si>
  <si>
    <t>TCN TOTAL</t>
  </si>
  <si>
    <t>SBEE</t>
  </si>
  <si>
    <t>CEET</t>
  </si>
  <si>
    <t>HEURES</t>
  </si>
  <si>
    <t>VRA TOTAL</t>
  </si>
  <si>
    <t>NAN COUPLE A:</t>
  </si>
  <si>
    <t>TAG-LPO COUPLE A:</t>
  </si>
  <si>
    <t>TAG-CMG COUPLE A:</t>
  </si>
  <si>
    <t>TOT. PROD CEB SUR:</t>
  </si>
  <si>
    <t>PERTES RESEAU (MW)</t>
  </si>
  <si>
    <t>VRA/CIE (LAF+DAV+CIN)</t>
  </si>
  <si>
    <t>TCN (SAK)</t>
  </si>
  <si>
    <t>TOTAL AUXILLIAIRE MW</t>
  </si>
  <si>
    <t>IMPORTATIONS D'ENERGIE</t>
  </si>
  <si>
    <t>Production Contour Global /CEET</t>
  </si>
  <si>
    <t>Production TAG-CMG</t>
  </si>
  <si>
    <t>Production TAG-LPO</t>
  </si>
  <si>
    <t>Production NAN</t>
  </si>
  <si>
    <t>PREV.</t>
  </si>
  <si>
    <t>MWh</t>
  </si>
  <si>
    <t>REAL.</t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</si>
  <si>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 </t>
    </r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</si>
  <si>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</t>
    </r>
  </si>
  <si>
    <r>
      <rPr>
        <u/>
        <sz val="10"/>
        <rFont val="Arial"/>
        <family val="2"/>
      </rPr>
      <t>Pmax</t>
    </r>
    <r>
      <rPr>
        <sz val="10"/>
        <rFont val="Arial"/>
        <family val="2"/>
      </rPr>
      <t xml:space="preserve"> =     </t>
    </r>
  </si>
  <si>
    <t>BILAN DU RESEAU</t>
  </si>
  <si>
    <t>POINTE MAXI                            (MW)</t>
  </si>
  <si>
    <t>CEB : Pointe instantanée</t>
  </si>
  <si>
    <t>SBEE: OFFRE. heure de pointe</t>
  </si>
  <si>
    <t>TOGO : Puissance maxi journ.</t>
  </si>
  <si>
    <t>BENIN : Puissance maxi journ.</t>
  </si>
  <si>
    <t>PART-CEB /TCN</t>
  </si>
  <si>
    <t>PART-CEET /TCN</t>
  </si>
  <si>
    <t>PART-SBEE /TCN</t>
  </si>
  <si>
    <t>PART-CEB /VRA</t>
  </si>
  <si>
    <t>PART-SBEE /VRA</t>
  </si>
  <si>
    <t>PART-CEET /VRA</t>
  </si>
  <si>
    <t>PRO-CEB /TCN</t>
  </si>
  <si>
    <t>PRO- CEB /VRA</t>
  </si>
  <si>
    <t>PRO-CEET /TCN</t>
  </si>
  <si>
    <t>PRO-SBEE /VRA</t>
  </si>
  <si>
    <t>PRO-SBEE /TCN</t>
  </si>
  <si>
    <t>AUX-CEB /TCN</t>
  </si>
  <si>
    <t>AUX-CEB /VRA</t>
  </si>
  <si>
    <t>PERTE-CEB             / TCN</t>
  </si>
  <si>
    <t>PERTE-CEB /VRA</t>
  </si>
  <si>
    <t>CONS-SBEE / TCN</t>
  </si>
  <si>
    <t>CONS-SBEE  /VRA</t>
  </si>
  <si>
    <t>CONS-CEET / TCN</t>
  </si>
  <si>
    <t>CONS-CEET  /VRA</t>
  </si>
  <si>
    <t>MAXI</t>
  </si>
  <si>
    <t>MOY.</t>
  </si>
  <si>
    <t>PRO-NAN /TCN</t>
  </si>
  <si>
    <t>PRO-NAN /VRA</t>
  </si>
  <si>
    <t>PRO-LPO /TCN</t>
  </si>
  <si>
    <t>PRO-LPO /VRA</t>
  </si>
  <si>
    <t>PRO-MAG /TCN</t>
  </si>
  <si>
    <t>PRO-MAG /VRA</t>
  </si>
  <si>
    <t>CEB/DT/DISPATCHING</t>
  </si>
  <si>
    <t xml:space="preserve">Les valeurs inscrites dans ce tableau ne sont pas des moyennes horaires mais des valeurs instantanées </t>
  </si>
  <si>
    <t>LEGENDE DES COURBES :</t>
  </si>
  <si>
    <t xml:space="preserve">MW  à   </t>
  </si>
  <si>
    <t>EQUIPES DE QUART :</t>
  </si>
  <si>
    <t xml:space="preserve">00H-06H: </t>
  </si>
  <si>
    <t xml:space="preserve">06H-18H: </t>
  </si>
  <si>
    <t xml:space="preserve">18H-00H: </t>
  </si>
  <si>
    <t>ECHELLES DE DROITE</t>
  </si>
  <si>
    <t>OBERVATIONS</t>
  </si>
  <si>
    <t xml:space="preserve"> à</t>
  </si>
  <si>
    <r>
      <t>CEET</t>
    </r>
    <r>
      <rPr>
        <b/>
        <i/>
        <sz val="11"/>
        <rFont val="Arial"/>
        <family val="2"/>
      </rPr>
      <t xml:space="preserve">: </t>
    </r>
    <r>
      <rPr>
        <b/>
        <sz val="11"/>
        <rFont val="Arial"/>
        <family val="2"/>
      </rPr>
      <t>OFFRE. heure de pointe</t>
    </r>
  </si>
  <si>
    <t>REAL</t>
  </si>
  <si>
    <t>à</t>
  </si>
  <si>
    <t xml:space="preserve">PRODUCTIONS DE LA  CEB </t>
  </si>
  <si>
    <t>Production KEKELI</t>
  </si>
  <si>
    <t>MW à</t>
  </si>
  <si>
    <t>SOL AMEA/ TCN</t>
  </si>
  <si>
    <t>SOL        AMEA/       VRA</t>
  </si>
  <si>
    <t>SOL DEF/ TCN</t>
  </si>
  <si>
    <t>SOL       DEF/       VRA</t>
  </si>
  <si>
    <t>THER       CGT/ TCN</t>
  </si>
  <si>
    <t>THER       CGT/ VRA</t>
  </si>
  <si>
    <t>THER               KEK/  TCN</t>
  </si>
  <si>
    <t>THER               KEK/  VRA</t>
  </si>
  <si>
    <t>THER      MG1/ TCN</t>
  </si>
  <si>
    <t>THER       MG1/ VRA</t>
  </si>
  <si>
    <t xml:space="preserve">PRO- CEET /VRA </t>
  </si>
  <si>
    <t>TOT. PROD  SUR:</t>
  </si>
  <si>
    <t xml:space="preserve"> CHARGES CEB (MW)</t>
  </si>
  <si>
    <t>PRODUCTION DE LA CEET</t>
  </si>
  <si>
    <t>PRODUCTION DE LA SBPE</t>
  </si>
  <si>
    <t>Production DEFISSOL</t>
  </si>
  <si>
    <t>TCN 330 kV</t>
  </si>
  <si>
    <t>PRODUCTIONS CEB</t>
  </si>
  <si>
    <t>PRODUCTIONS CEET</t>
  </si>
  <si>
    <t>PRODUCTIONS SBPE</t>
  </si>
  <si>
    <t>Production Solaire AMEA</t>
  </si>
  <si>
    <t>Production MG1</t>
  </si>
  <si>
    <t>ECHELLES DE GAUCHE</t>
  </si>
  <si>
    <t xml:space="preserve">VRA </t>
  </si>
  <si>
    <t>RELEVES HORAIRES DES IMPORTATIONS, DES PRODUCTIONS ET DES CHARGES DES DISTRIBUTEURS</t>
  </si>
  <si>
    <t>SOUTIRAGE / SBEE            (MW)</t>
  </si>
  <si>
    <t>SOUTIRAGE / CEET            (MW)</t>
  </si>
  <si>
    <t>TETE et TAGBA</t>
  </si>
  <si>
    <t>DOSSA ET MONTCHO</t>
  </si>
  <si>
    <t>MONTCHO ET DOSSA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</si>
</sst>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800]dddd\,\ mmmm\ dd\,\ yyyy"/>
  </numFmts>
  <fonts count="2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3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6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u/>
      <sz val="10"/>
      <color theme="1"/>
      <name val="Arial"/>
      <family val="2"/>
    </font>
    <font>
      <sz val="10"/>
      <color rgb="FF00B050"/>
      <name val="Arial"/>
      <family val="2"/>
    </font>
    <font>
      <sz val="10"/>
      <color theme="1"/>
      <name val="Calibri"/>
      <family val="2"/>
      <scheme val="minor"/>
    </font>
    <font>
      <b/>
      <i/>
      <sz val="11"/>
      <name val="Arial"/>
      <family val="2"/>
    </font>
    <font>
      <sz val="10"/>
      <color theme="1"/>
      <name val="Arial"/>
      <family val="2"/>
    </font>
    <font>
      <b/>
      <i/>
      <sz val="12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 tint="-0.14999847407452621"/>
      </patternFill>
    </fill>
    <fill>
      <patternFill patternType="solid">
        <fgColor theme="6" tint="0.79998168889431442"/>
        <bgColor indexed="64"/>
      </patternFill>
    </fill>
  </fills>
  <borders count="10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/>
      <top style="medium">
        <color auto="1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ouble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ouble">
        <color indexed="64"/>
      </right>
      <top/>
      <bottom/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auto="1"/>
      </left>
      <right style="dashed">
        <color auto="1"/>
      </right>
      <top/>
      <bottom style="double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/>
      <top style="dashed">
        <color auto="1"/>
      </top>
      <bottom style="dashed">
        <color auto="1"/>
      </bottom>
      <diagonal/>
    </border>
    <border>
      <left style="double">
        <color indexed="64"/>
      </left>
      <right/>
      <top style="dashed">
        <color auto="1"/>
      </top>
      <bottom style="double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auto="1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8" fillId="0" borderId="0" applyProtection="0"/>
  </cellStyleXfs>
  <cellXfs count="213">
    <xf numFmtId="0" fontId="0" fillId="0" borderId="0" xfId="0"/>
    <xf numFmtId="1" fontId="8" fillId="0" borderId="41" xfId="1" applyNumberFormat="1" applyBorder="1" applyAlignment="1">
      <alignment vertical="center"/>
    </xf>
    <xf numFmtId="1" fontId="8" fillId="0" borderId="42" xfId="1" applyNumberFormat="1" applyBorder="1" applyAlignment="1">
      <alignment vertical="center"/>
    </xf>
    <xf numFmtId="1" fontId="8" fillId="0" borderId="39" xfId="1" applyNumberFormat="1" applyBorder="1" applyAlignment="1">
      <alignment vertical="center"/>
    </xf>
    <xf numFmtId="1" fontId="8" fillId="0" borderId="40" xfId="1" applyNumberFormat="1" applyBorder="1" applyAlignment="1">
      <alignment vertical="center"/>
    </xf>
    <xf numFmtId="1" fontId="8" fillId="0" borderId="38" xfId="1" applyNumberFormat="1" applyBorder="1" applyAlignment="1">
      <alignment vertical="center"/>
    </xf>
    <xf numFmtId="1" fontId="8" fillId="0" borderId="43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vertical="center"/>
    </xf>
    <xf numFmtId="1" fontId="8" fillId="0" borderId="40" xfId="0" applyNumberFormat="1" applyFont="1" applyBorder="1" applyAlignment="1">
      <alignment vertical="center"/>
    </xf>
    <xf numFmtId="1" fontId="8" fillId="0" borderId="44" xfId="1" applyNumberFormat="1" applyBorder="1" applyAlignment="1">
      <alignment vertical="center"/>
    </xf>
    <xf numFmtId="1" fontId="8" fillId="0" borderId="45" xfId="1" applyNumberFormat="1" applyBorder="1" applyAlignment="1">
      <alignment horizontal="right" vertical="center"/>
    </xf>
    <xf numFmtId="1" fontId="8" fillId="0" borderId="46" xfId="1" applyNumberFormat="1" applyBorder="1" applyAlignment="1">
      <alignment vertical="center"/>
    </xf>
    <xf numFmtId="1" fontId="8" fillId="0" borderId="47" xfId="1" applyNumberFormat="1" applyBorder="1" applyAlignment="1">
      <alignment vertical="center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11" xfId="0" applyFont="1" applyBorder="1" applyAlignment="1" applyProtection="1">
      <alignment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32" xfId="0" applyFont="1" applyFill="1" applyBorder="1" applyAlignment="1" applyProtection="1">
      <alignment horizontal="center" vertical="center" wrapText="1"/>
      <protection locked="0"/>
    </xf>
    <xf numFmtId="0" fontId="0" fillId="3" borderId="63" xfId="0" applyFill="1" applyBorder="1" applyAlignment="1" applyProtection="1">
      <alignment horizontal="center"/>
      <protection locked="0"/>
    </xf>
    <xf numFmtId="1" fontId="10" fillId="0" borderId="64" xfId="1" applyNumberFormat="1" applyFont="1" applyBorder="1" applyAlignment="1">
      <alignment horizontal="center" vertical="center"/>
    </xf>
    <xf numFmtId="1" fontId="10" fillId="0" borderId="65" xfId="1" applyNumberFormat="1" applyFont="1" applyBorder="1" applyAlignment="1">
      <alignment horizontal="center" vertical="center"/>
    </xf>
    <xf numFmtId="0" fontId="7" fillId="0" borderId="0" xfId="0" applyFont="1"/>
    <xf numFmtId="0" fontId="12" fillId="0" borderId="0" xfId="1" applyFont="1" applyAlignment="1">
      <alignment vertical="center"/>
    </xf>
    <xf numFmtId="1" fontId="15" fillId="0" borderId="0" xfId="1" applyNumberFormat="1" applyFont="1" applyAlignment="1">
      <alignment horizontal="left"/>
    </xf>
    <xf numFmtId="1" fontId="8" fillId="0" borderId="43" xfId="1" applyNumberFormat="1" applyBorder="1" applyAlignment="1">
      <alignment vertical="center"/>
    </xf>
    <xf numFmtId="1" fontId="10" fillId="5" borderId="61" xfId="1" applyNumberFormat="1" applyFont="1" applyFill="1" applyBorder="1" applyAlignment="1">
      <alignment horizontal="center" vertical="center"/>
    </xf>
    <xf numFmtId="1" fontId="10" fillId="5" borderId="6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7" fillId="0" borderId="0" xfId="0" applyNumberFormat="1" applyFont="1" applyAlignment="1">
      <alignment vertical="center"/>
    </xf>
    <xf numFmtId="1" fontId="18" fillId="0" borderId="0" xfId="1" applyNumberFormat="1" applyFont="1"/>
    <xf numFmtId="1" fontId="19" fillId="0" borderId="0" xfId="0" applyNumberFormat="1" applyFont="1"/>
    <xf numFmtId="1" fontId="2" fillId="0" borderId="0" xfId="1" applyNumberFormat="1" applyFont="1" applyAlignment="1">
      <alignment horizontal="left"/>
    </xf>
    <xf numFmtId="0" fontId="21" fillId="0" borderId="0" xfId="0" applyFont="1" applyAlignment="1">
      <alignment vertical="center"/>
    </xf>
    <xf numFmtId="0" fontId="14" fillId="0" borderId="48" xfId="0" applyFont="1" applyBorder="1"/>
    <xf numFmtId="1" fontId="10" fillId="5" borderId="72" xfId="1" applyNumberFormat="1" applyFont="1" applyFill="1" applyBorder="1" applyAlignment="1">
      <alignment horizontal="center" vertical="center"/>
    </xf>
    <xf numFmtId="1" fontId="10" fillId="5" borderId="73" xfId="1" applyNumberFormat="1" applyFont="1" applyFill="1" applyBorder="1" applyAlignment="1">
      <alignment horizontal="center" vertical="center"/>
    </xf>
    <xf numFmtId="2" fontId="0" fillId="0" borderId="0" xfId="0" applyNumberFormat="1"/>
    <xf numFmtId="1" fontId="16" fillId="0" borderId="50" xfId="0" applyNumberFormat="1" applyFont="1" applyBorder="1" applyAlignment="1">
      <alignment vertical="center"/>
    </xf>
    <xf numFmtId="1" fontId="10" fillId="0" borderId="52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vertical="center"/>
    </xf>
    <xf numFmtId="1" fontId="10" fillId="0" borderId="59" xfId="0" applyNumberFormat="1" applyFont="1" applyBorder="1" applyAlignment="1">
      <alignment vertical="center"/>
    </xf>
    <xf numFmtId="164" fontId="16" fillId="0" borderId="66" xfId="0" applyNumberFormat="1" applyFont="1" applyBorder="1" applyAlignment="1">
      <alignment vertical="center"/>
    </xf>
    <xf numFmtId="164" fontId="10" fillId="0" borderId="29" xfId="0" applyNumberFormat="1" applyFont="1" applyBorder="1" applyAlignment="1">
      <alignment vertical="center"/>
    </xf>
    <xf numFmtId="0" fontId="23" fillId="0" borderId="0" xfId="0" applyFont="1"/>
    <xf numFmtId="2" fontId="23" fillId="0" borderId="0" xfId="0" applyNumberFormat="1" applyFont="1"/>
    <xf numFmtId="0" fontId="24" fillId="0" borderId="9" xfId="0" applyFont="1" applyBorder="1" applyAlignment="1" applyProtection="1">
      <alignment horizontal="center" vertical="center"/>
      <protection locked="0"/>
    </xf>
    <xf numFmtId="2" fontId="24" fillId="0" borderId="9" xfId="0" applyNumberFormat="1" applyFont="1" applyBorder="1" applyAlignment="1">
      <alignment horizontal="center" vertical="center"/>
    </xf>
    <xf numFmtId="2" fontId="24" fillId="0" borderId="11" xfId="0" applyNumberFormat="1" applyFont="1" applyBorder="1" applyAlignment="1">
      <alignment horizontal="center" vertical="center"/>
    </xf>
    <xf numFmtId="2" fontId="24" fillId="2" borderId="12" xfId="0" applyNumberFormat="1" applyFont="1" applyFill="1" applyBorder="1" applyAlignment="1">
      <alignment horizontal="center" vertical="center"/>
    </xf>
    <xf numFmtId="0" fontId="24" fillId="0" borderId="70" xfId="0" applyFont="1" applyBorder="1" applyAlignment="1" applyProtection="1">
      <alignment horizontal="center" vertical="center"/>
      <protection locked="0"/>
    </xf>
    <xf numFmtId="2" fontId="24" fillId="0" borderId="70" xfId="0" applyNumberFormat="1" applyFont="1" applyBorder="1" applyAlignment="1">
      <alignment horizontal="center" vertical="center"/>
    </xf>
    <xf numFmtId="1" fontId="8" fillId="0" borderId="0" xfId="1" applyNumberFormat="1"/>
    <xf numFmtId="2" fontId="24" fillId="0" borderId="20" xfId="0" applyNumberFormat="1" applyFont="1" applyBorder="1" applyAlignment="1" applyProtection="1">
      <alignment horizontal="center" vertical="center"/>
      <protection locked="0"/>
    </xf>
    <xf numFmtId="2" fontId="24" fillId="0" borderId="10" xfId="0" applyNumberFormat="1" applyFont="1" applyBorder="1" applyAlignment="1">
      <alignment horizontal="center" vertical="center"/>
    </xf>
    <xf numFmtId="164" fontId="10" fillId="0" borderId="60" xfId="0" applyNumberFormat="1" applyFont="1" applyBorder="1" applyAlignment="1">
      <alignment vertical="center"/>
    </xf>
    <xf numFmtId="2" fontId="0" fillId="0" borderId="19" xfId="0" applyNumberFormat="1" applyBorder="1" applyAlignment="1">
      <alignment horizontal="center"/>
    </xf>
    <xf numFmtId="2" fontId="0" fillId="0" borderId="76" xfId="0" applyNumberFormat="1" applyBorder="1" applyAlignment="1">
      <alignment horizontal="center"/>
    </xf>
    <xf numFmtId="2" fontId="24" fillId="2" borderId="19" xfId="0" applyNumberFormat="1" applyFont="1" applyFill="1" applyBorder="1" applyAlignment="1" applyProtection="1">
      <alignment horizontal="center" vertical="center"/>
      <protection locked="0"/>
    </xf>
    <xf numFmtId="2" fontId="0" fillId="0" borderId="77" xfId="0" applyNumberFormat="1" applyBorder="1" applyAlignment="1">
      <alignment horizontal="center" vertical="center"/>
    </xf>
    <xf numFmtId="2" fontId="0" fillId="0" borderId="78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  <xf numFmtId="0" fontId="24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6" borderId="74" xfId="0" applyFill="1" applyBorder="1" applyAlignment="1">
      <alignment horizontal="center"/>
    </xf>
    <xf numFmtId="0" fontId="0" fillId="6" borderId="75" xfId="0" applyFill="1" applyBorder="1" applyAlignment="1">
      <alignment horizontal="center"/>
    </xf>
    <xf numFmtId="0" fontId="0" fillId="0" borderId="79" xfId="0" applyBorder="1" applyAlignment="1">
      <alignment horizontal="center"/>
    </xf>
    <xf numFmtId="2" fontId="24" fillId="0" borderId="13" xfId="0" applyNumberFormat="1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vertical="center" wrapText="1"/>
      <protection locked="0"/>
    </xf>
    <xf numFmtId="0" fontId="0" fillId="6" borderId="80" xfId="0" applyFill="1" applyBorder="1" applyAlignment="1">
      <alignment horizontal="center"/>
    </xf>
    <xf numFmtId="0" fontId="11" fillId="0" borderId="7" xfId="0" applyFont="1" applyBorder="1" applyAlignment="1" applyProtection="1">
      <alignment vertical="center" wrapText="1"/>
      <protection locked="0"/>
    </xf>
    <xf numFmtId="0" fontId="0" fillId="0" borderId="4" xfId="0" applyBorder="1" applyAlignment="1">
      <alignment horizontal="center"/>
    </xf>
    <xf numFmtId="1" fontId="22" fillId="0" borderId="26" xfId="0" applyNumberFormat="1" applyFont="1" applyBorder="1" applyAlignment="1">
      <alignment vertical="center"/>
    </xf>
    <xf numFmtId="1" fontId="22" fillId="0" borderId="27" xfId="0" applyNumberFormat="1" applyFont="1" applyBorder="1" applyAlignment="1">
      <alignment vertical="center"/>
    </xf>
    <xf numFmtId="1" fontId="22" fillId="0" borderId="29" xfId="0" applyNumberFormat="1" applyFont="1" applyBorder="1" applyAlignment="1">
      <alignment vertical="center"/>
    </xf>
    <xf numFmtId="1" fontId="10" fillId="0" borderId="81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 applyProtection="1">
      <alignment horizontal="center" vertical="center"/>
      <protection locked="0"/>
    </xf>
    <xf numFmtId="2" fontId="24" fillId="0" borderId="19" xfId="0" applyNumberFormat="1" applyFont="1" applyBorder="1" applyAlignment="1">
      <alignment horizontal="center" vertical="center"/>
    </xf>
    <xf numFmtId="1" fontId="10" fillId="0" borderId="27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88" xfId="0" applyFont="1" applyBorder="1" applyAlignment="1" applyProtection="1">
      <alignment horizontal="center" vertical="center" wrapText="1"/>
      <protection locked="0"/>
    </xf>
    <xf numFmtId="0" fontId="11" fillId="0" borderId="89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90" xfId="0" applyFont="1" applyBorder="1" applyAlignment="1" applyProtection="1">
      <alignment horizontal="center" vertical="center" wrapText="1"/>
      <protection locked="0"/>
    </xf>
    <xf numFmtId="2" fontId="24" fillId="0" borderId="20" xfId="0" applyNumberFormat="1" applyFont="1" applyBorder="1" applyAlignment="1">
      <alignment horizontal="center" vertical="center"/>
    </xf>
    <xf numFmtId="2" fontId="24" fillId="0" borderId="91" xfId="0" applyNumberFormat="1" applyFont="1" applyBorder="1" applyAlignment="1">
      <alignment horizontal="center" vertical="center"/>
    </xf>
    <xf numFmtId="2" fontId="24" fillId="0" borderId="71" xfId="0" applyNumberFormat="1" applyFont="1" applyBorder="1" applyAlignment="1">
      <alignment horizontal="center" vertical="center"/>
    </xf>
    <xf numFmtId="2" fontId="0" fillId="0" borderId="5" xfId="0" applyNumberFormat="1" applyBorder="1"/>
    <xf numFmtId="2" fontId="0" fillId="0" borderId="19" xfId="0" applyNumberFormat="1" applyBorder="1"/>
    <xf numFmtId="2" fontId="24" fillId="0" borderId="8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8" fillId="0" borderId="0" xfId="1" applyNumberFormat="1" applyAlignment="1">
      <alignment vertical="center"/>
    </xf>
    <xf numFmtId="1" fontId="8" fillId="0" borderId="93" xfId="1" applyNumberFormat="1" applyBorder="1" applyAlignment="1">
      <alignment vertical="center"/>
    </xf>
    <xf numFmtId="1" fontId="8" fillId="0" borderId="94" xfId="0" applyNumberFormat="1" applyFont="1" applyBorder="1" applyAlignment="1">
      <alignment vertical="center"/>
    </xf>
    <xf numFmtId="1" fontId="8" fillId="0" borderId="98" xfId="1" applyNumberFormat="1" applyBorder="1" applyAlignment="1">
      <alignment vertical="center"/>
    </xf>
    <xf numFmtId="1" fontId="8" fillId="0" borderId="99" xfId="0" applyNumberFormat="1" applyFont="1" applyBorder="1" applyAlignment="1">
      <alignment vertical="center"/>
    </xf>
    <xf numFmtId="1" fontId="8" fillId="0" borderId="100" xfId="0" applyNumberFormat="1" applyFont="1" applyBorder="1" applyAlignment="1">
      <alignment vertical="center"/>
    </xf>
    <xf numFmtId="1" fontId="8" fillId="0" borderId="101" xfId="0" applyNumberFormat="1" applyFont="1" applyBorder="1" applyAlignment="1">
      <alignment vertical="center"/>
    </xf>
    <xf numFmtId="164" fontId="8" fillId="0" borderId="102" xfId="0" applyNumberFormat="1" applyFont="1" applyBorder="1" applyAlignment="1">
      <alignment horizontal="right" vertical="center"/>
    </xf>
    <xf numFmtId="1" fontId="8" fillId="0" borderId="103" xfId="1" applyNumberFormat="1" applyBorder="1" applyAlignment="1">
      <alignment vertical="center"/>
    </xf>
    <xf numFmtId="164" fontId="8" fillId="0" borderId="104" xfId="0" applyNumberFormat="1" applyFont="1" applyBorder="1" applyAlignment="1">
      <alignment horizontal="right" vertical="center"/>
    </xf>
    <xf numFmtId="164" fontId="8" fillId="0" borderId="101" xfId="0" applyNumberFormat="1" applyFont="1" applyBorder="1" applyAlignment="1">
      <alignment horizontal="right" vertical="center"/>
    </xf>
    <xf numFmtId="1" fontId="8" fillId="0" borderId="99" xfId="1" applyNumberFormat="1" applyBorder="1" applyAlignment="1">
      <alignment vertical="center"/>
    </xf>
    <xf numFmtId="1" fontId="8" fillId="0" borderId="94" xfId="0" applyNumberFormat="1" applyFont="1" applyBorder="1" applyAlignment="1">
      <alignment horizontal="center" vertical="center"/>
    </xf>
    <xf numFmtId="164" fontId="8" fillId="0" borderId="102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horizontal="right" vertical="center"/>
    </xf>
    <xf numFmtId="1" fontId="8" fillId="0" borderId="42" xfId="0" applyNumberFormat="1" applyFont="1" applyBorder="1" applyAlignment="1">
      <alignment horizontal="right" vertical="center"/>
    </xf>
    <xf numFmtId="1" fontId="2" fillId="4" borderId="0" xfId="1" applyNumberFormat="1" applyFont="1" applyFill="1"/>
    <xf numFmtId="1" fontId="2" fillId="0" borderId="0" xfId="1" applyNumberFormat="1" applyFont="1" applyAlignment="1">
      <alignment horizontal="center" vertical="center"/>
    </xf>
    <xf numFmtId="2" fontId="24" fillId="4" borderId="4" xfId="0" applyNumberFormat="1" applyFont="1" applyFill="1" applyBorder="1" applyAlignment="1">
      <alignment horizontal="center" vertical="center"/>
    </xf>
    <xf numFmtId="2" fontId="24" fillId="4" borderId="6" xfId="0" applyNumberFormat="1" applyFont="1" applyFill="1" applyBorder="1" applyAlignment="1">
      <alignment horizontal="center" vertical="center"/>
    </xf>
    <xf numFmtId="2" fontId="24" fillId="4" borderId="8" xfId="0" applyNumberFormat="1" applyFont="1" applyFill="1" applyBorder="1" applyAlignment="1">
      <alignment horizontal="center" vertical="center"/>
    </xf>
    <xf numFmtId="0" fontId="0" fillId="0" borderId="48" xfId="0" applyBorder="1"/>
    <xf numFmtId="0" fontId="0" fillId="0" borderId="92" xfId="0" applyBorder="1"/>
    <xf numFmtId="0" fontId="0" fillId="0" borderId="22" xfId="0" applyBorder="1"/>
    <xf numFmtId="0" fontId="23" fillId="0" borderId="22" xfId="0" applyFont="1" applyBorder="1"/>
    <xf numFmtId="0" fontId="0" fillId="0" borderId="2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5" xfId="0" applyBorder="1"/>
    <xf numFmtId="0" fontId="0" fillId="0" borderId="1" xfId="0" applyBorder="1"/>
    <xf numFmtId="2" fontId="0" fillId="0" borderId="20" xfId="0" applyNumberFormat="1" applyBorder="1" applyAlignment="1">
      <alignment horizontal="center"/>
    </xf>
    <xf numFmtId="2" fontId="0" fillId="0" borderId="91" xfId="0" applyNumberFormat="1" applyBorder="1" applyAlignment="1">
      <alignment horizontal="center"/>
    </xf>
    <xf numFmtId="1" fontId="10" fillId="5" borderId="105" xfId="1" applyNumberFormat="1" applyFont="1" applyFill="1" applyBorder="1" applyAlignment="1">
      <alignment horizontal="center" vertical="center"/>
    </xf>
    <xf numFmtId="1" fontId="10" fillId="5" borderId="106" xfId="1" applyNumberFormat="1" applyFont="1" applyFill="1" applyBorder="1" applyAlignment="1">
      <alignment horizontal="center" vertical="center"/>
    </xf>
    <xf numFmtId="1" fontId="2" fillId="0" borderId="38" xfId="1" applyNumberFormat="1" applyFont="1" applyBorder="1" applyAlignment="1">
      <alignment horizontal="center" vertical="center" wrapText="1"/>
    </xf>
    <xf numFmtId="1" fontId="2" fillId="0" borderId="39" xfId="1" applyNumberFormat="1" applyFont="1" applyBorder="1" applyAlignment="1">
      <alignment horizontal="center" vertical="center" wrapText="1"/>
    </xf>
    <xf numFmtId="1" fontId="2" fillId="0" borderId="94" xfId="1" applyNumberFormat="1" applyFont="1" applyBorder="1" applyAlignment="1">
      <alignment horizontal="center" vertical="center" wrapText="1"/>
    </xf>
    <xf numFmtId="0" fontId="25" fillId="0" borderId="95" xfId="0" applyFont="1" applyBorder="1" applyAlignment="1">
      <alignment horizontal="center"/>
    </xf>
    <xf numFmtId="0" fontId="25" fillId="0" borderId="96" xfId="0" applyFont="1" applyBorder="1" applyAlignment="1">
      <alignment horizontal="center"/>
    </xf>
    <xf numFmtId="0" fontId="25" fillId="0" borderId="97" xfId="0" applyFont="1" applyBorder="1" applyAlignment="1">
      <alignment horizontal="center"/>
    </xf>
    <xf numFmtId="1" fontId="2" fillId="0" borderId="40" xfId="1" applyNumberFormat="1" applyFont="1" applyBorder="1" applyAlignment="1">
      <alignment horizontal="center" vertical="center" wrapText="1"/>
    </xf>
    <xf numFmtId="1" fontId="2" fillId="0" borderId="93" xfId="1" applyNumberFormat="1" applyFont="1" applyBorder="1" applyAlignment="1">
      <alignment horizontal="center" vertical="center" wrapText="1"/>
    </xf>
    <xf numFmtId="1" fontId="2" fillId="0" borderId="38" xfId="1" applyNumberFormat="1" applyFont="1" applyBorder="1" applyAlignment="1">
      <alignment horizontal="center" vertical="center"/>
    </xf>
    <xf numFmtId="1" fontId="2" fillId="0" borderId="39" xfId="1" applyNumberFormat="1" applyFont="1" applyBorder="1" applyAlignment="1">
      <alignment horizontal="center" vertical="center"/>
    </xf>
    <xf numFmtId="1" fontId="2" fillId="0" borderId="40" xfId="1" applyNumberFormat="1" applyFont="1" applyBorder="1" applyAlignment="1">
      <alignment horizontal="center" vertical="center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1" fontId="2" fillId="4" borderId="42" xfId="1" applyNumberFormat="1" applyFont="1" applyFill="1" applyBorder="1" applyAlignment="1">
      <alignment horizontal="center"/>
    </xf>
    <xf numFmtId="1" fontId="2" fillId="4" borderId="39" xfId="1" applyNumberFormat="1" applyFont="1" applyFill="1" applyBorder="1" applyAlignment="1">
      <alignment horizontal="center"/>
    </xf>
    <xf numFmtId="1" fontId="2" fillId="4" borderId="40" xfId="1" applyNumberFormat="1" applyFont="1" applyFill="1" applyBorder="1" applyAlignment="1">
      <alignment horizontal="center"/>
    </xf>
    <xf numFmtId="1" fontId="16" fillId="0" borderId="56" xfId="1" applyNumberFormat="1" applyFont="1" applyBorder="1" applyAlignment="1">
      <alignment horizontal="left" vertical="center" wrapText="1"/>
    </xf>
    <xf numFmtId="1" fontId="16" fillId="0" borderId="57" xfId="1" applyNumberFormat="1" applyFont="1" applyBorder="1" applyAlignment="1">
      <alignment horizontal="left" vertical="center" wrapText="1"/>
    </xf>
    <xf numFmtId="1" fontId="16" fillId="0" borderId="58" xfId="1" applyNumberFormat="1" applyFont="1" applyBorder="1" applyAlignment="1">
      <alignment horizontal="left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1" fontId="10" fillId="0" borderId="48" xfId="1" applyNumberFormat="1" applyFont="1" applyBorder="1" applyAlignment="1">
      <alignment horizontal="center" vertical="center"/>
    </xf>
    <xf numFmtId="1" fontId="10" fillId="0" borderId="49" xfId="1" applyNumberFormat="1" applyFont="1" applyBorder="1" applyAlignment="1">
      <alignment horizontal="center" vertical="center"/>
    </xf>
    <xf numFmtId="1" fontId="2" fillId="0" borderId="67" xfId="1" applyNumberFormat="1" applyFont="1" applyBorder="1" applyAlignment="1">
      <alignment horizontal="center" vertical="center" wrapText="1"/>
    </xf>
    <xf numFmtId="1" fontId="2" fillId="0" borderId="68" xfId="1" applyNumberFormat="1" applyFont="1" applyBorder="1" applyAlignment="1">
      <alignment horizontal="center" vertical="center" wrapText="1"/>
    </xf>
    <xf numFmtId="1" fontId="2" fillId="0" borderId="69" xfId="1" applyNumberFormat="1" applyFont="1" applyBorder="1" applyAlignment="1">
      <alignment horizontal="center" vertical="center" wrapText="1"/>
    </xf>
    <xf numFmtId="1" fontId="16" fillId="0" borderId="50" xfId="1" applyNumberFormat="1" applyFont="1" applyBorder="1" applyAlignment="1">
      <alignment horizontal="left" vertical="center" wrapText="1"/>
    </xf>
    <xf numFmtId="1" fontId="16" fillId="0" borderId="52" xfId="1" applyNumberFormat="1" applyFont="1" applyBorder="1" applyAlignment="1">
      <alignment horizontal="left" vertical="center" wrapText="1"/>
    </xf>
    <xf numFmtId="1" fontId="16" fillId="0" borderId="51" xfId="1" applyNumberFormat="1" applyFont="1" applyBorder="1" applyAlignment="1">
      <alignment horizontal="left" vertical="center" wrapText="1"/>
    </xf>
    <xf numFmtId="1" fontId="16" fillId="0" borderId="26" xfId="1" applyNumberFormat="1" applyFont="1" applyBorder="1" applyAlignment="1">
      <alignment horizontal="left" vertical="center" wrapText="1"/>
    </xf>
    <xf numFmtId="1" fontId="16" fillId="0" borderId="27" xfId="1" applyNumberFormat="1" applyFont="1" applyBorder="1" applyAlignment="1">
      <alignment horizontal="left" vertical="center" wrapText="1"/>
    </xf>
    <xf numFmtId="1" fontId="16" fillId="0" borderId="29" xfId="1" applyNumberFormat="1" applyFont="1" applyBorder="1" applyAlignment="1">
      <alignment horizontal="left" vertical="center" wrapText="1"/>
    </xf>
    <xf numFmtId="1" fontId="16" fillId="0" borderId="53" xfId="1" applyNumberFormat="1" applyFont="1" applyBorder="1" applyAlignment="1">
      <alignment horizontal="left" vertical="center" wrapText="1"/>
    </xf>
    <xf numFmtId="1" fontId="16" fillId="0" borderId="54" xfId="1" applyNumberFormat="1" applyFont="1" applyBorder="1" applyAlignment="1">
      <alignment horizontal="left" vertical="center" wrapText="1"/>
    </xf>
    <xf numFmtId="1" fontId="16" fillId="0" borderId="55" xfId="1" applyNumberFormat="1" applyFont="1" applyBorder="1" applyAlignment="1">
      <alignment horizontal="left" vertical="center" wrapText="1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horizontal="center" vertical="center"/>
    </xf>
    <xf numFmtId="165" fontId="13" fillId="0" borderId="0" xfId="0" applyNumberFormat="1" applyFont="1" applyAlignment="1">
      <alignment horizontal="left"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82" xfId="0" applyFont="1" applyBorder="1" applyAlignment="1" applyProtection="1">
      <alignment horizontal="center" vertical="center" wrapText="1"/>
      <protection locked="0"/>
    </xf>
    <xf numFmtId="0" fontId="2" fillId="0" borderId="66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86" xfId="0" applyFont="1" applyBorder="1" applyAlignment="1" applyProtection="1">
      <alignment horizontal="center" vertical="center" wrapText="1"/>
      <protection locked="0"/>
    </xf>
    <xf numFmtId="0" fontId="5" fillId="0" borderId="82" xfId="0" applyFont="1" applyBorder="1" applyAlignment="1" applyProtection="1">
      <alignment horizontal="center" vertical="center" wrapText="1"/>
      <protection locked="0"/>
    </xf>
    <xf numFmtId="0" fontId="5" fillId="0" borderId="87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2" borderId="84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85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8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1" fontId="8" fillId="0" borderId="39" xfId="0" applyNumberFormat="1" applyFont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  <xf numFmtId="1" fontId="8" fillId="0" borderId="43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5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baseline="0">
                <a:solidFill>
                  <a:sysClr val="windowText" lastClr="000000"/>
                </a:solidFill>
              </a:rPr>
              <a:t>COURBES DE CHARGE ILOT VRA</a:t>
            </a:r>
          </a:p>
        </c:rich>
      </c:tx>
      <c:layout>
        <c:manualLayout>
          <c:xMode val="edge"/>
          <c:yMode val="edge"/>
          <c:x val="0.26216051733215018"/>
          <c:y val="2.2631959671258559E-2"/>
        </c:manualLayout>
      </c:layout>
      <c:overlay val="0"/>
      <c:spPr>
        <a:noFill/>
        <a:ln w="9525"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5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9.3448649221385974E-2"/>
          <c:y val="0.12402834629677538"/>
          <c:w val="0.78565275023129399"/>
          <c:h val="0.60276335067130205"/>
        </c:manualLayout>
      </c:layout>
      <c:lineChart>
        <c:grouping val="standard"/>
        <c:varyColors val="0"/>
        <c:ser>
          <c:idx val="0"/>
          <c:order val="0"/>
          <c:tx>
            <c:strRef>
              <c:f>'07 SEP 23 '!$B$8</c:f>
              <c:strCache>
                <c:ptCount val="1"/>
                <c:pt idx="0">
                  <c:v>VRA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'07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'07 SEP 23 '!$B$9:$B$32</c:f>
              <c:numCache>
                <c:formatCode>General</c:formatCode>
                <c:ptCount val="24"/>
                <c:pt idx="0">
                  <c:v>40.17</c:v>
                </c:pt>
                <c:pt idx="1">
                  <c:v>43.09</c:v>
                </c:pt>
                <c:pt idx="2">
                  <c:v>38.76</c:v>
                </c:pt>
                <c:pt idx="3">
                  <c:v>41.25</c:v>
                </c:pt>
                <c:pt idx="4">
                  <c:v>36.31</c:v>
                </c:pt>
                <c:pt idx="5">
                  <c:v>34.78</c:v>
                </c:pt>
                <c:pt idx="6">
                  <c:v>44.41</c:v>
                </c:pt>
                <c:pt idx="7">
                  <c:v>65.58</c:v>
                </c:pt>
                <c:pt idx="8">
                  <c:v>93.57</c:v>
                </c:pt>
                <c:pt idx="9">
                  <c:v>59.410000000000004</c:v>
                </c:pt>
                <c:pt idx="10">
                  <c:v>58.660000000000004</c:v>
                </c:pt>
                <c:pt idx="11">
                  <c:v>56.49</c:v>
                </c:pt>
                <c:pt idx="12">
                  <c:v>52.319999999999993</c:v>
                </c:pt>
                <c:pt idx="13">
                  <c:v>60.85</c:v>
                </c:pt>
                <c:pt idx="14">
                  <c:v>78.010000000000005</c:v>
                </c:pt>
                <c:pt idx="15">
                  <c:v>74.02000000000001</c:v>
                </c:pt>
                <c:pt idx="16">
                  <c:v>50.84</c:v>
                </c:pt>
                <c:pt idx="17">
                  <c:v>60.83</c:v>
                </c:pt>
                <c:pt idx="18">
                  <c:v>66.039999999999992</c:v>
                </c:pt>
                <c:pt idx="19">
                  <c:v>44.55</c:v>
                </c:pt>
                <c:pt idx="20">
                  <c:v>42.14</c:v>
                </c:pt>
                <c:pt idx="21">
                  <c:v>31.28</c:v>
                </c:pt>
                <c:pt idx="22">
                  <c:v>19.079999999999998</c:v>
                </c:pt>
                <c:pt idx="23">
                  <c:v>43.46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E4-439D-9423-3A388828D9D3}"/>
            </c:ext>
          </c:extLst>
        </c:ser>
        <c:ser>
          <c:idx val="1"/>
          <c:order val="1"/>
          <c:tx>
            <c:strRef>
              <c:f>'07 SEP 23 '!$C$8</c:f>
              <c:strCache>
                <c:ptCount val="1"/>
                <c:pt idx="0">
                  <c:v>PART-SBEE /VRA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'07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'07 SEP 23 '!$C$9:$C$32</c:f>
              <c:numCache>
                <c:formatCode>General</c:formatCode>
                <c:ptCount val="24"/>
                <c:pt idx="0">
                  <c:v>7.4550520126458224</c:v>
                </c:pt>
                <c:pt idx="1">
                  <c:v>12.43370139587806</c:v>
                </c:pt>
                <c:pt idx="2">
                  <c:v>6.5102345776945612</c:v>
                </c:pt>
                <c:pt idx="3">
                  <c:v>6.8432107420186981</c:v>
                </c:pt>
                <c:pt idx="4">
                  <c:v>10.993310371648718</c:v>
                </c:pt>
                <c:pt idx="5">
                  <c:v>10.064650445963778</c:v>
                </c:pt>
                <c:pt idx="6">
                  <c:v>18.144851101152483</c:v>
                </c:pt>
                <c:pt idx="7">
                  <c:v>29.870640375056297</c:v>
                </c:pt>
                <c:pt idx="8">
                  <c:v>18.678080982042573</c:v>
                </c:pt>
                <c:pt idx="9">
                  <c:v>19.317552812048376</c:v>
                </c:pt>
                <c:pt idx="10">
                  <c:v>15.618661181928132</c:v>
                </c:pt>
                <c:pt idx="11">
                  <c:v>16.823997241829858</c:v>
                </c:pt>
                <c:pt idx="12">
                  <c:v>10.93142071312802</c:v>
                </c:pt>
                <c:pt idx="13">
                  <c:v>18.290641002744508</c:v>
                </c:pt>
                <c:pt idx="14">
                  <c:v>21.456669607346882</c:v>
                </c:pt>
                <c:pt idx="15">
                  <c:v>17.222866071522745</c:v>
                </c:pt>
                <c:pt idx="16">
                  <c:v>7.9047829525012645</c:v>
                </c:pt>
                <c:pt idx="17">
                  <c:v>11.019050534278591</c:v>
                </c:pt>
                <c:pt idx="18">
                  <c:v>18.218269062700571</c:v>
                </c:pt>
                <c:pt idx="19">
                  <c:v>15.05246540281901</c:v>
                </c:pt>
                <c:pt idx="20">
                  <c:v>15.083741289193242</c:v>
                </c:pt>
                <c:pt idx="21">
                  <c:v>8.5292347532064241</c:v>
                </c:pt>
                <c:pt idx="22">
                  <c:v>-6.0811974988174455</c:v>
                </c:pt>
                <c:pt idx="23">
                  <c:v>17.238096522383614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E4-439D-9423-3A388828D9D3}"/>
            </c:ext>
          </c:extLst>
        </c:ser>
        <c:ser>
          <c:idx val="2"/>
          <c:order val="2"/>
          <c:tx>
            <c:strRef>
              <c:f>'07 SEP 23 '!$D$8</c:f>
              <c:strCache>
                <c:ptCount val="1"/>
                <c:pt idx="0">
                  <c:v>PART-CEET /VRA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'07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'07 SEP 23 '!$D$9:$D$32</c:f>
              <c:numCache>
                <c:formatCode>0.00</c:formatCode>
                <c:ptCount val="24"/>
                <c:pt idx="0">
                  <c:v>58.144233559045745</c:v>
                </c:pt>
                <c:pt idx="1">
                  <c:v>56.360205409433348</c:v>
                </c:pt>
                <c:pt idx="2">
                  <c:v>58.157977376700671</c:v>
                </c:pt>
                <c:pt idx="3">
                  <c:v>59.994650881151017</c:v>
                </c:pt>
                <c:pt idx="4">
                  <c:v>51.231857048558965</c:v>
                </c:pt>
                <c:pt idx="5">
                  <c:v>50.427349890810959</c:v>
                </c:pt>
                <c:pt idx="6">
                  <c:v>51.853665562272326</c:v>
                </c:pt>
                <c:pt idx="7">
                  <c:v>60.824575107304938</c:v>
                </c:pt>
                <c:pt idx="8">
                  <c:v>67.29901051148056</c:v>
                </c:pt>
                <c:pt idx="9">
                  <c:v>64.318497915021155</c:v>
                </c:pt>
                <c:pt idx="10">
                  <c:v>67.177748656541681</c:v>
                </c:pt>
                <c:pt idx="11">
                  <c:v>63.465601829230295</c:v>
                </c:pt>
                <c:pt idx="12">
                  <c:v>65.42888373221588</c:v>
                </c:pt>
                <c:pt idx="13">
                  <c:v>66.392366542380927</c:v>
                </c:pt>
                <c:pt idx="14">
                  <c:v>79.733900070070192</c:v>
                </c:pt>
                <c:pt idx="15">
                  <c:v>77.861670733343857</c:v>
                </c:pt>
                <c:pt idx="16">
                  <c:v>64.29937337782674</c:v>
                </c:pt>
                <c:pt idx="17">
                  <c:v>71.272142072242133</c:v>
                </c:pt>
                <c:pt idx="18">
                  <c:v>69.226975713105702</c:v>
                </c:pt>
                <c:pt idx="19">
                  <c:v>51.073450000947702</c:v>
                </c:pt>
                <c:pt idx="20">
                  <c:v>48.677403245877059</c:v>
                </c:pt>
                <c:pt idx="21">
                  <c:v>44.748727118888397</c:v>
                </c:pt>
                <c:pt idx="22">
                  <c:v>47.405688228304115</c:v>
                </c:pt>
                <c:pt idx="23">
                  <c:v>48.700680032877784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E4-439D-9423-3A388828D9D3}"/>
            </c:ext>
          </c:extLst>
        </c:ser>
        <c:ser>
          <c:idx val="3"/>
          <c:order val="3"/>
          <c:tx>
            <c:strRef>
              <c:f>'07 SEP 23 '!$E$8</c:f>
              <c:strCache>
                <c:ptCount val="1"/>
                <c:pt idx="0">
                  <c:v>PART-CEB /VRA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'07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'07 SEP 23 '!$E$9:$E$32</c:f>
              <c:numCache>
                <c:formatCode>0.00</c:formatCode>
                <c:ptCount val="24"/>
                <c:pt idx="0">
                  <c:v>-25.429285571691587</c:v>
                </c:pt>
                <c:pt idx="1">
                  <c:v>-25.703906805311398</c:v>
                </c:pt>
                <c:pt idx="2">
                  <c:v>-25.908211954395249</c:v>
                </c:pt>
                <c:pt idx="3">
                  <c:v>-25.587861623169722</c:v>
                </c:pt>
                <c:pt idx="4">
                  <c:v>-25.915167420207688</c:v>
                </c:pt>
                <c:pt idx="5">
                  <c:v>-25.712000336774778</c:v>
                </c:pt>
                <c:pt idx="6">
                  <c:v>-25.588516663424834</c:v>
                </c:pt>
                <c:pt idx="7">
                  <c:v>-25.115215482361243</c:v>
                </c:pt>
                <c:pt idx="8">
                  <c:v>7.5929085064768671</c:v>
                </c:pt>
                <c:pt idx="9">
                  <c:v>-24.226050727069495</c:v>
                </c:pt>
                <c:pt idx="10">
                  <c:v>-24.136409838469802</c:v>
                </c:pt>
                <c:pt idx="11">
                  <c:v>-23.799599071060165</c:v>
                </c:pt>
                <c:pt idx="12">
                  <c:v>-24.040304445343899</c:v>
                </c:pt>
                <c:pt idx="13">
                  <c:v>-23.833007545125451</c:v>
                </c:pt>
                <c:pt idx="14">
                  <c:v>-23.180569677417061</c:v>
                </c:pt>
                <c:pt idx="15">
                  <c:v>-21.064536804866623</c:v>
                </c:pt>
                <c:pt idx="16">
                  <c:v>-21.364156330328019</c:v>
                </c:pt>
                <c:pt idx="17">
                  <c:v>-21.461192606520743</c:v>
                </c:pt>
                <c:pt idx="18">
                  <c:v>-21.405244775806278</c:v>
                </c:pt>
                <c:pt idx="19">
                  <c:v>-21.575915403766743</c:v>
                </c:pt>
                <c:pt idx="20">
                  <c:v>-21.621144535070304</c:v>
                </c:pt>
                <c:pt idx="21">
                  <c:v>-21.997961872094823</c:v>
                </c:pt>
                <c:pt idx="22">
                  <c:v>-22.244490729486664</c:v>
                </c:pt>
                <c:pt idx="23">
                  <c:v>-22.478776555261405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E4-439D-9423-3A388828D9D3}"/>
            </c:ext>
          </c:extLst>
        </c:ser>
        <c:ser>
          <c:idx val="4"/>
          <c:order val="4"/>
          <c:tx>
            <c:strRef>
              <c:f>'07 SEP 23 '!$Q$8</c:f>
              <c:strCache>
                <c:ptCount val="1"/>
                <c:pt idx="0">
                  <c:v>PRO- CEB /VRA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'07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'07 SEP 23 '!$Q$9:$Q$32</c:f>
              <c:numCache>
                <c:formatCode>0.00</c:formatCode>
                <c:ptCount val="24"/>
                <c:pt idx="0">
                  <c:v>32.14</c:v>
                </c:pt>
                <c:pt idx="1">
                  <c:v>32.25</c:v>
                </c:pt>
                <c:pt idx="2">
                  <c:v>32.33</c:v>
                </c:pt>
                <c:pt idx="3">
                  <c:v>32.090000000000003</c:v>
                </c:pt>
                <c:pt idx="4">
                  <c:v>32.299999999999997</c:v>
                </c:pt>
                <c:pt idx="5">
                  <c:v>32.04</c:v>
                </c:pt>
                <c:pt idx="6">
                  <c:v>32.22</c:v>
                </c:pt>
                <c:pt idx="7">
                  <c:v>32.31</c:v>
                </c:pt>
                <c:pt idx="8">
                  <c:v>0</c:v>
                </c:pt>
                <c:pt idx="9">
                  <c:v>31.81</c:v>
                </c:pt>
                <c:pt idx="10">
                  <c:v>31.71</c:v>
                </c:pt>
                <c:pt idx="11">
                  <c:v>31.25</c:v>
                </c:pt>
                <c:pt idx="12">
                  <c:v>31.33</c:v>
                </c:pt>
                <c:pt idx="13">
                  <c:v>31.38</c:v>
                </c:pt>
                <c:pt idx="14">
                  <c:v>31.25</c:v>
                </c:pt>
                <c:pt idx="15">
                  <c:v>29.23</c:v>
                </c:pt>
                <c:pt idx="16">
                  <c:v>29.26</c:v>
                </c:pt>
                <c:pt idx="17">
                  <c:v>29.31</c:v>
                </c:pt>
                <c:pt idx="18">
                  <c:v>29.41</c:v>
                </c:pt>
                <c:pt idx="19">
                  <c:v>29.46</c:v>
                </c:pt>
                <c:pt idx="20">
                  <c:v>29.37</c:v>
                </c:pt>
                <c:pt idx="21">
                  <c:v>29.48</c:v>
                </c:pt>
                <c:pt idx="22">
                  <c:v>29.39</c:v>
                </c:pt>
                <c:pt idx="23">
                  <c:v>29.29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E4-439D-9423-3A388828D9D3}"/>
            </c:ext>
          </c:extLst>
        </c:ser>
        <c:ser>
          <c:idx val="5"/>
          <c:order val="5"/>
          <c:tx>
            <c:strRef>
              <c:f>'07 SEP 23 '!$AE$8</c:f>
              <c:strCache>
                <c:ptCount val="1"/>
                <c:pt idx="0">
                  <c:v>PRO-SBEE /VRA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'07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'07 SEP 23 '!$AE$9:$AE$32</c:f>
              <c:numCache>
                <c:formatCode>0.00</c:formatCode>
                <c:ptCount val="24"/>
                <c:pt idx="0">
                  <c:v>79.819999999999993</c:v>
                </c:pt>
                <c:pt idx="1">
                  <c:v>70.510000000000005</c:v>
                </c:pt>
                <c:pt idx="2">
                  <c:v>70.91</c:v>
                </c:pt>
                <c:pt idx="3">
                  <c:v>70.87</c:v>
                </c:pt>
                <c:pt idx="4">
                  <c:v>71.5</c:v>
                </c:pt>
                <c:pt idx="5">
                  <c:v>70.709999999999994</c:v>
                </c:pt>
                <c:pt idx="6">
                  <c:v>70.7</c:v>
                </c:pt>
                <c:pt idx="7">
                  <c:v>71.36</c:v>
                </c:pt>
                <c:pt idx="8">
                  <c:v>91.17</c:v>
                </c:pt>
                <c:pt idx="9">
                  <c:v>93.17</c:v>
                </c:pt>
                <c:pt idx="10">
                  <c:v>92.88</c:v>
                </c:pt>
                <c:pt idx="11">
                  <c:v>91.07</c:v>
                </c:pt>
                <c:pt idx="12">
                  <c:v>90.68</c:v>
                </c:pt>
                <c:pt idx="13">
                  <c:v>90.45</c:v>
                </c:pt>
                <c:pt idx="14">
                  <c:v>92.76</c:v>
                </c:pt>
                <c:pt idx="15">
                  <c:v>102.47</c:v>
                </c:pt>
                <c:pt idx="16">
                  <c:v>101.63</c:v>
                </c:pt>
                <c:pt idx="17">
                  <c:v>102.95</c:v>
                </c:pt>
                <c:pt idx="18">
                  <c:v>102.49</c:v>
                </c:pt>
                <c:pt idx="19">
                  <c:v>105.09</c:v>
                </c:pt>
                <c:pt idx="20">
                  <c:v>102.6</c:v>
                </c:pt>
                <c:pt idx="21">
                  <c:v>103.16</c:v>
                </c:pt>
                <c:pt idx="22">
                  <c:v>103.4</c:v>
                </c:pt>
                <c:pt idx="23">
                  <c:v>82.43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E4-439D-9423-3A388828D9D3}"/>
            </c:ext>
          </c:extLst>
        </c:ser>
        <c:ser>
          <c:idx val="6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'07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380512"/>
        <c:axId val="1243491120"/>
      </c:lineChart>
      <c:lineChart>
        <c:grouping val="standard"/>
        <c:varyColors val="0"/>
        <c:ser>
          <c:idx val="7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'07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DE4-439D-9423-3A388828D9D3}"/>
            </c:ext>
          </c:extLst>
        </c:ser>
        <c:ser>
          <c:idx val="9"/>
          <c:order val="8"/>
          <c:tx>
            <c:strRef>
              <c:f>'07 SEP 23 '!$AK$8</c:f>
              <c:strCache>
                <c:ptCount val="1"/>
                <c:pt idx="0">
                  <c:v>CONS-SBEE  /VRA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'07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'07 SEP 23 '!$AK$9:$AK$32</c:f>
              <c:numCache>
                <c:formatCode>0.00</c:formatCode>
                <c:ptCount val="24"/>
                <c:pt idx="0">
                  <c:v>87.275052012645816</c:v>
                </c:pt>
                <c:pt idx="1">
                  <c:v>82.943701395878065</c:v>
                </c:pt>
                <c:pt idx="2">
                  <c:v>77.420234577694558</c:v>
                </c:pt>
                <c:pt idx="3">
                  <c:v>77.713210742018703</c:v>
                </c:pt>
                <c:pt idx="4">
                  <c:v>82.493310371648718</c:v>
                </c:pt>
                <c:pt idx="5">
                  <c:v>80.774650445963772</c:v>
                </c:pt>
                <c:pt idx="6">
                  <c:v>88.844851101152486</c:v>
                </c:pt>
                <c:pt idx="7">
                  <c:v>101.2306403750563</c:v>
                </c:pt>
                <c:pt idx="8">
                  <c:v>109.84808098204257</c:v>
                </c:pt>
                <c:pt idx="9">
                  <c:v>112.48755281204838</c:v>
                </c:pt>
                <c:pt idx="10">
                  <c:v>108.49866118192813</c:v>
                </c:pt>
                <c:pt idx="11">
                  <c:v>107.89399724182985</c:v>
                </c:pt>
                <c:pt idx="12">
                  <c:v>101.61142071312803</c:v>
                </c:pt>
                <c:pt idx="13">
                  <c:v>108.74064100274451</c:v>
                </c:pt>
                <c:pt idx="14">
                  <c:v>114.21666960734689</c:v>
                </c:pt>
                <c:pt idx="15">
                  <c:v>119.69286607152274</c:v>
                </c:pt>
                <c:pt idx="16">
                  <c:v>109.53478295250126</c:v>
                </c:pt>
                <c:pt idx="17">
                  <c:v>113.96905053427859</c:v>
                </c:pt>
                <c:pt idx="18">
                  <c:v>120.70826906270057</c:v>
                </c:pt>
                <c:pt idx="19">
                  <c:v>120.14246540281901</c:v>
                </c:pt>
                <c:pt idx="20">
                  <c:v>117.68374128919324</c:v>
                </c:pt>
                <c:pt idx="21">
                  <c:v>111.68923475320642</c:v>
                </c:pt>
                <c:pt idx="22">
                  <c:v>97.31880250118256</c:v>
                </c:pt>
                <c:pt idx="23">
                  <c:v>99.668096522383621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DE4-439D-9423-3A388828D9D3}"/>
            </c:ext>
          </c:extLst>
        </c:ser>
        <c:ser>
          <c:idx val="10"/>
          <c:order val="9"/>
          <c:tx>
            <c:strRef>
              <c:f>'07 SEP 23 '!$AM$8</c:f>
              <c:strCache>
                <c:ptCount val="1"/>
                <c:pt idx="0">
                  <c:v>CONS-CEET  /VRA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'07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'07 SEP 23 '!$AM$9:$AM$32</c:f>
              <c:numCache>
                <c:formatCode>0.00</c:formatCode>
                <c:ptCount val="24"/>
                <c:pt idx="0">
                  <c:v>131.67423355904575</c:v>
                </c:pt>
                <c:pt idx="1">
                  <c:v>130.29020540943336</c:v>
                </c:pt>
                <c:pt idx="2">
                  <c:v>131.49797737670067</c:v>
                </c:pt>
                <c:pt idx="3">
                  <c:v>133.99465088115102</c:v>
                </c:pt>
                <c:pt idx="4">
                  <c:v>125.14185704855896</c:v>
                </c:pt>
                <c:pt idx="5">
                  <c:v>124.88734989081095</c:v>
                </c:pt>
                <c:pt idx="6">
                  <c:v>127.35366556227233</c:v>
                </c:pt>
                <c:pt idx="7">
                  <c:v>134.52457510730494</c:v>
                </c:pt>
                <c:pt idx="8">
                  <c:v>139.72901051148057</c:v>
                </c:pt>
                <c:pt idx="9">
                  <c:v>136.77849791502115</c:v>
                </c:pt>
                <c:pt idx="10">
                  <c:v>140.40774865654168</c:v>
                </c:pt>
                <c:pt idx="11">
                  <c:v>136.73560182923029</c:v>
                </c:pt>
                <c:pt idx="12">
                  <c:v>137.43888373221588</c:v>
                </c:pt>
                <c:pt idx="13">
                  <c:v>139.24236654238092</c:v>
                </c:pt>
                <c:pt idx="14">
                  <c:v>151.90390007007019</c:v>
                </c:pt>
                <c:pt idx="15">
                  <c:v>149.76167073334386</c:v>
                </c:pt>
                <c:pt idx="16">
                  <c:v>150.55937337782674</c:v>
                </c:pt>
                <c:pt idx="17">
                  <c:v>144.49214207224213</c:v>
                </c:pt>
                <c:pt idx="18">
                  <c:v>143.1669757131057</c:v>
                </c:pt>
                <c:pt idx="19">
                  <c:v>139.5434500009477</c:v>
                </c:pt>
                <c:pt idx="20">
                  <c:v>137.30740324587705</c:v>
                </c:pt>
                <c:pt idx="21">
                  <c:v>134.0387271188884</c:v>
                </c:pt>
                <c:pt idx="22">
                  <c:v>136.72568822830411</c:v>
                </c:pt>
                <c:pt idx="23">
                  <c:v>122.77068003287778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310559"/>
        <c:axId val="324318047"/>
      </c:lineChart>
      <c:catAx>
        <c:axId val="10523805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243491120"/>
        <c:crosses val="autoZero"/>
        <c:auto val="1"/>
        <c:lblAlgn val="ctr"/>
        <c:lblOffset val="100"/>
        <c:noMultiLvlLbl val="0"/>
      </c:catAx>
      <c:valAx>
        <c:axId val="1243491120"/>
        <c:scaling>
          <c:orientation val="minMax"/>
          <c:max val="35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IMPORT</a:t>
                </a:r>
                <a:r>
                  <a:rPr lang="fr-FR" sz="1600" b="1" baseline="0">
                    <a:solidFill>
                      <a:sysClr val="windowText" lastClr="000000"/>
                    </a:solidFill>
                  </a:rPr>
                  <a:t> &amp; PROD [MW]</a:t>
                </a:r>
                <a:endParaRPr lang="fr-FR" sz="16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0331656782993304E-2"/>
              <c:y val="0.12549297846027213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380512"/>
        <c:crossesAt val="1"/>
        <c:crossBetween val="midCat"/>
      </c:valAx>
      <c:valAx>
        <c:axId val="324318047"/>
        <c:scaling>
          <c:orientation val="minMax"/>
          <c:max val="350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CONSOMMATIONS [MW]</a:t>
                </a:r>
              </a:p>
            </c:rich>
          </c:tx>
          <c:layout>
            <c:manualLayout>
              <c:xMode val="edge"/>
              <c:yMode val="edge"/>
              <c:x val="0.94095921401735749"/>
              <c:y val="0.12123681489020251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310559"/>
        <c:crosses val="max"/>
        <c:crossBetween val="between"/>
        <c:majorUnit val="50"/>
        <c:minorUnit val="4"/>
      </c:valAx>
      <c:catAx>
        <c:axId val="324310559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32431804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417473145860277"/>
          <c:w val="0.98431503441753798"/>
          <c:h val="0.15795386172037146"/>
        </c:manualLayout>
      </c:layout>
      <c:overlay val="0"/>
      <c:spPr>
        <a:noFill/>
        <a:ln w="9525">
          <a:solidFill>
            <a:sysClr val="windowText" lastClr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solidFill>
                  <a:sysClr val="windowText" lastClr="000000"/>
                </a:solidFill>
                <a:effectLst/>
              </a:rPr>
              <a:t>COURBES DE CHARGE ILOT TCN</a:t>
            </a:r>
            <a:endParaRPr lang="fr-FR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5744540477186256"/>
          <c:y val="2.7289635971693801E-2"/>
        </c:manualLayout>
      </c:layout>
      <c:overlay val="0"/>
      <c:spPr>
        <a:noFill/>
        <a:ln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0.11524817168128983"/>
          <c:y val="0.13277605198010281"/>
          <c:w val="0.76950365663742037"/>
          <c:h val="0.6270803042122286"/>
        </c:manualLayout>
      </c:layout>
      <c:lineChart>
        <c:grouping val="standard"/>
        <c:varyColors val="0"/>
        <c:ser>
          <c:idx val="1"/>
          <c:order val="0"/>
          <c:tx>
            <c:strRef>
              <c:f>'07 SEP 23 '!$F$8</c:f>
              <c:strCache>
                <c:ptCount val="1"/>
                <c:pt idx="0">
                  <c:v>TCN 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'07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'07 SEP 23 '!$F$9:$F$32</c:f>
              <c:numCache>
                <c:formatCode>General</c:formatCode>
                <c:ptCount val="24"/>
                <c:pt idx="0">
                  <c:v>168.88</c:v>
                </c:pt>
                <c:pt idx="1">
                  <c:v>168.79</c:v>
                </c:pt>
                <c:pt idx="2">
                  <c:v>168.63</c:v>
                </c:pt>
                <c:pt idx="3">
                  <c:v>164.48</c:v>
                </c:pt>
                <c:pt idx="4">
                  <c:v>166.69</c:v>
                </c:pt>
                <c:pt idx="5">
                  <c:v>155.66</c:v>
                </c:pt>
                <c:pt idx="6">
                  <c:v>151.25</c:v>
                </c:pt>
                <c:pt idx="7">
                  <c:v>142.91</c:v>
                </c:pt>
                <c:pt idx="8">
                  <c:v>141.08000000000001</c:v>
                </c:pt>
                <c:pt idx="9">
                  <c:v>156.47</c:v>
                </c:pt>
                <c:pt idx="10">
                  <c:v>161.38</c:v>
                </c:pt>
                <c:pt idx="11">
                  <c:v>114.2</c:v>
                </c:pt>
                <c:pt idx="12">
                  <c:v>110.37</c:v>
                </c:pt>
                <c:pt idx="13">
                  <c:v>118.65</c:v>
                </c:pt>
                <c:pt idx="14">
                  <c:v>136.68</c:v>
                </c:pt>
                <c:pt idx="15">
                  <c:v>155.47</c:v>
                </c:pt>
                <c:pt idx="16">
                  <c:v>185.26</c:v>
                </c:pt>
                <c:pt idx="17">
                  <c:v>201.83</c:v>
                </c:pt>
                <c:pt idx="18">
                  <c:v>230.83</c:v>
                </c:pt>
                <c:pt idx="19">
                  <c:v>225.11</c:v>
                </c:pt>
                <c:pt idx="20">
                  <c:v>226.94</c:v>
                </c:pt>
                <c:pt idx="21">
                  <c:v>210.04</c:v>
                </c:pt>
                <c:pt idx="22">
                  <c:v>199.66</c:v>
                </c:pt>
                <c:pt idx="23">
                  <c:v>190.86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F1-4F3A-BA62-1807DD916C7B}"/>
            </c:ext>
          </c:extLst>
        </c:ser>
        <c:ser>
          <c:idx val="2"/>
          <c:order val="1"/>
          <c:tx>
            <c:strRef>
              <c:f>'07 SEP 23 '!$G$8</c:f>
              <c:strCache>
                <c:ptCount val="1"/>
                <c:pt idx="0">
                  <c:v>PART-SBEE /TCN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'07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'07 SEP 23 '!$G$9:$G$32</c:f>
              <c:numCache>
                <c:formatCode>0.00</c:formatCode>
                <c:ptCount val="24"/>
                <c:pt idx="0">
                  <c:v>82.592713735039283</c:v>
                </c:pt>
                <c:pt idx="1">
                  <c:v>83.784372679446534</c:v>
                </c:pt>
                <c:pt idx="2">
                  <c:v>84.091829886343874</c:v>
                </c:pt>
                <c:pt idx="3">
                  <c:v>81.264314388594542</c:v>
                </c:pt>
                <c:pt idx="4">
                  <c:v>86.791378888827779</c:v>
                </c:pt>
                <c:pt idx="5">
                  <c:v>81.85176400795126</c:v>
                </c:pt>
                <c:pt idx="6">
                  <c:v>80.077776159804856</c:v>
                </c:pt>
                <c:pt idx="7">
                  <c:v>81.112862343360206</c:v>
                </c:pt>
                <c:pt idx="8">
                  <c:v>81.221534876702734</c:v>
                </c:pt>
                <c:pt idx="9">
                  <c:v>89.767586088089331</c:v>
                </c:pt>
                <c:pt idx="10">
                  <c:v>93.560258030702059</c:v>
                </c:pt>
                <c:pt idx="11">
                  <c:v>59.28415692068198</c:v>
                </c:pt>
                <c:pt idx="12">
                  <c:v>60.842280502447707</c:v>
                </c:pt>
                <c:pt idx="13">
                  <c:v>66.107730220511428</c:v>
                </c:pt>
                <c:pt idx="14">
                  <c:v>79.217342093063252</c:v>
                </c:pt>
                <c:pt idx="15">
                  <c:v>94.421466358762743</c:v>
                </c:pt>
                <c:pt idx="16">
                  <c:v>116.39778860889142</c:v>
                </c:pt>
                <c:pt idx="17">
                  <c:v>102.762530082666</c:v>
                </c:pt>
                <c:pt idx="18">
                  <c:v>120.1728377367874</c:v>
                </c:pt>
                <c:pt idx="19">
                  <c:v>110.12516987166579</c:v>
                </c:pt>
                <c:pt idx="20">
                  <c:v>111.04867009244759</c:v>
                </c:pt>
                <c:pt idx="21">
                  <c:v>107.73544631875694</c:v>
                </c:pt>
                <c:pt idx="22">
                  <c:v>98.753413817285903</c:v>
                </c:pt>
                <c:pt idx="23">
                  <c:v>95.366324000554215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F1-4F3A-BA62-1807DD916C7B}"/>
            </c:ext>
          </c:extLst>
        </c:ser>
        <c:ser>
          <c:idx val="3"/>
          <c:order val="2"/>
          <c:tx>
            <c:strRef>
              <c:f>'07 SEP 23 '!$H$8</c:f>
              <c:strCache>
                <c:ptCount val="1"/>
                <c:pt idx="0">
                  <c:v>PART-CEET /TCN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'07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'07 SEP 23 '!$H$9:$H$32</c:f>
              <c:numCache>
                <c:formatCode>0.00</c:formatCode>
                <c:ptCount val="24"/>
                <c:pt idx="0">
                  <c:v>79.70956105636678</c:v>
                </c:pt>
                <c:pt idx="1">
                  <c:v>78.431322027639737</c:v>
                </c:pt>
                <c:pt idx="2">
                  <c:v>77.969944670618077</c:v>
                </c:pt>
                <c:pt idx="3">
                  <c:v>76.805156172380293</c:v>
                </c:pt>
                <c:pt idx="4">
                  <c:v>73.404113824921552</c:v>
                </c:pt>
                <c:pt idx="5">
                  <c:v>67.717657791777569</c:v>
                </c:pt>
                <c:pt idx="6">
                  <c:v>65.047446621313668</c:v>
                </c:pt>
                <c:pt idx="7">
                  <c:v>55.086415658792788</c:v>
                </c:pt>
                <c:pt idx="8">
                  <c:v>52.786371224933177</c:v>
                </c:pt>
                <c:pt idx="9">
                  <c:v>59.012452059343218</c:v>
                </c:pt>
                <c:pt idx="10">
                  <c:v>60.091020806756639</c:v>
                </c:pt>
                <c:pt idx="11">
                  <c:v>49.254651517501628</c:v>
                </c:pt>
                <c:pt idx="12">
                  <c:v>43.263866156233874</c:v>
                </c:pt>
                <c:pt idx="13">
                  <c:v>46.45929135959004</c:v>
                </c:pt>
                <c:pt idx="14">
                  <c:v>50.47720214497955</c:v>
                </c:pt>
                <c:pt idx="15">
                  <c:v>53.936540585470389</c:v>
                </c:pt>
                <c:pt idx="16">
                  <c:v>60.858374930243059</c:v>
                </c:pt>
                <c:pt idx="17">
                  <c:v>91.237670521435376</c:v>
                </c:pt>
                <c:pt idx="18">
                  <c:v>101.72537948409605</c:v>
                </c:pt>
                <c:pt idx="19">
                  <c:v>106.27040441089952</c:v>
                </c:pt>
                <c:pt idx="20">
                  <c:v>107.10736514629943</c:v>
                </c:pt>
                <c:pt idx="21">
                  <c:v>94.162779455615905</c:v>
                </c:pt>
                <c:pt idx="22">
                  <c:v>93.1592453491469</c:v>
                </c:pt>
                <c:pt idx="23">
                  <c:v>88.080729000310299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F1-4F3A-BA62-1807DD916C7B}"/>
            </c:ext>
          </c:extLst>
        </c:ser>
        <c:ser>
          <c:idx val="4"/>
          <c:order val="3"/>
          <c:tx>
            <c:strRef>
              <c:f>'07 SEP 23 '!$I$8</c:f>
              <c:strCache>
                <c:ptCount val="1"/>
                <c:pt idx="0">
                  <c:v>PART-CEB /TCN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'07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'07 SEP 23 '!$I$9:$I$32</c:f>
              <c:numCache>
                <c:formatCode>0.00</c:formatCode>
                <c:ptCount val="24"/>
                <c:pt idx="0">
                  <c:v>6.5777252085939315</c:v>
                </c:pt>
                <c:pt idx="1">
                  <c:v>6.5743052929137198</c:v>
                </c:pt>
                <c:pt idx="2">
                  <c:v>6.5682254430380445</c:v>
                </c:pt>
                <c:pt idx="3">
                  <c:v>6.4105294390251677</c:v>
                </c:pt>
                <c:pt idx="4">
                  <c:v>6.4945072862506654</c:v>
                </c:pt>
                <c:pt idx="5">
                  <c:v>6.0905782002711808</c:v>
                </c:pt>
                <c:pt idx="6">
                  <c:v>6.1247772188814897</c:v>
                </c:pt>
                <c:pt idx="7">
                  <c:v>6.7107219978470019</c:v>
                </c:pt>
                <c:pt idx="8">
                  <c:v>7.0720938983641011</c:v>
                </c:pt>
                <c:pt idx="9">
                  <c:v>7.6899618525674489</c:v>
                </c:pt>
                <c:pt idx="10">
                  <c:v>7.7287211625412899</c:v>
                </c:pt>
                <c:pt idx="11">
                  <c:v>5.6611915618163939</c:v>
                </c:pt>
                <c:pt idx="12">
                  <c:v>6.2638533413184225</c:v>
                </c:pt>
                <c:pt idx="13">
                  <c:v>6.0829784198985513</c:v>
                </c:pt>
                <c:pt idx="14">
                  <c:v>6.9854557619572111</c:v>
                </c:pt>
                <c:pt idx="15">
                  <c:v>7.1119930557668445</c:v>
                </c:pt>
                <c:pt idx="16">
                  <c:v>8.0038364608655268</c:v>
                </c:pt>
                <c:pt idx="17">
                  <c:v>7.8297993958986174</c:v>
                </c:pt>
                <c:pt idx="18">
                  <c:v>8.931782779116558</c:v>
                </c:pt>
                <c:pt idx="19">
                  <c:v>8.7144257174347199</c:v>
                </c:pt>
                <c:pt idx="20">
                  <c:v>8.7839647612529728</c:v>
                </c:pt>
                <c:pt idx="21">
                  <c:v>8.1417742256271293</c:v>
                </c:pt>
                <c:pt idx="22">
                  <c:v>7.7473408335671925</c:v>
                </c:pt>
                <c:pt idx="23">
                  <c:v>7.4129469991354986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F1-4F3A-BA62-1807DD916C7B}"/>
            </c:ext>
          </c:extLst>
        </c:ser>
        <c:ser>
          <c:idx val="6"/>
          <c:order val="5"/>
          <c:tx>
            <c:strRef>
              <c:f>'07 SEP 23 '!$AD$8</c:f>
              <c:strCache>
                <c:ptCount val="1"/>
                <c:pt idx="0">
                  <c:v>PRO-SBEE /TCN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'07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'07 SEP 23 '!$AD$9:$AD$32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</c:v>
                </c:pt>
                <c:pt idx="6">
                  <c:v>1</c:v>
                </c:pt>
                <c:pt idx="7">
                  <c:v>3</c:v>
                </c:pt>
                <c:pt idx="8">
                  <c:v>6</c:v>
                </c:pt>
                <c:pt idx="9">
                  <c:v>10.6</c:v>
                </c:pt>
                <c:pt idx="10">
                  <c:v>7</c:v>
                </c:pt>
                <c:pt idx="11">
                  <c:v>7.2</c:v>
                </c:pt>
                <c:pt idx="12">
                  <c:v>15</c:v>
                </c:pt>
                <c:pt idx="13">
                  <c:v>8.8000000000000007</c:v>
                </c:pt>
                <c:pt idx="14">
                  <c:v>10.8</c:v>
                </c:pt>
                <c:pt idx="15">
                  <c:v>7.4</c:v>
                </c:pt>
                <c:pt idx="16">
                  <c:v>1.9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F1-4F3A-BA62-1807DD916C7B}"/>
            </c:ext>
          </c:extLst>
        </c:ser>
        <c:ser>
          <c:idx val="5"/>
          <c:order val="4"/>
          <c:tx>
            <c:strRef>
              <c:f>'07 SEP 23 '!$P$8</c:f>
              <c:strCache>
                <c:ptCount val="1"/>
                <c:pt idx="0">
                  <c:v>PRO-CEB /TCN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'07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'07 SEP 23 '!$P$9:$P$32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F1-4F3A-BA62-1807DD916C7B}"/>
            </c:ext>
          </c:extLst>
        </c:ser>
        <c:ser>
          <c:idx val="7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'07 SEP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432912"/>
        <c:axId val="1106452944"/>
        <c:extLst/>
      </c:lineChart>
      <c:lineChart>
        <c:grouping val="standard"/>
        <c:varyColors val="0"/>
        <c:ser>
          <c:idx val="8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'07 SEP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0F1-4F3A-BA62-1807DD916C7B}"/>
            </c:ext>
          </c:extLst>
        </c:ser>
        <c:ser>
          <c:idx val="10"/>
          <c:order val="8"/>
          <c:tx>
            <c:strRef>
              <c:f>'07 SEP 23 '!$AJ$8</c:f>
              <c:strCache>
                <c:ptCount val="1"/>
                <c:pt idx="0">
                  <c:v>CONS-SBEE / TCN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'07 SEP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'07 SEP 23 '!$AJ$9:$AJ$32</c:f>
              <c:numCache>
                <c:formatCode>0.00</c:formatCode>
                <c:ptCount val="24"/>
                <c:pt idx="0">
                  <c:v>82.592713735039283</c:v>
                </c:pt>
                <c:pt idx="1">
                  <c:v>83.784372679446534</c:v>
                </c:pt>
                <c:pt idx="2">
                  <c:v>84.091829886343874</c:v>
                </c:pt>
                <c:pt idx="3">
                  <c:v>81.264314388594542</c:v>
                </c:pt>
                <c:pt idx="4">
                  <c:v>86.791378888827779</c:v>
                </c:pt>
                <c:pt idx="5">
                  <c:v>81.951764007951255</c:v>
                </c:pt>
                <c:pt idx="6">
                  <c:v>81.077776159804856</c:v>
                </c:pt>
                <c:pt idx="7">
                  <c:v>84.112862343360206</c:v>
                </c:pt>
                <c:pt idx="8">
                  <c:v>87.221534876702734</c:v>
                </c:pt>
                <c:pt idx="9">
                  <c:v>100.36758608808933</c:v>
                </c:pt>
                <c:pt idx="10">
                  <c:v>100.56025803070206</c:v>
                </c:pt>
                <c:pt idx="11">
                  <c:v>66.484156920681983</c:v>
                </c:pt>
                <c:pt idx="12">
                  <c:v>75.842280502447707</c:v>
                </c:pt>
                <c:pt idx="13">
                  <c:v>74.907730220511425</c:v>
                </c:pt>
                <c:pt idx="14">
                  <c:v>90.017342093063249</c:v>
                </c:pt>
                <c:pt idx="15">
                  <c:v>101.82146635876275</c:v>
                </c:pt>
                <c:pt idx="16">
                  <c:v>118.29778860889142</c:v>
                </c:pt>
                <c:pt idx="17">
                  <c:v>102.762530082666</c:v>
                </c:pt>
                <c:pt idx="18">
                  <c:v>120.1728377367874</c:v>
                </c:pt>
                <c:pt idx="19">
                  <c:v>110.12516987166579</c:v>
                </c:pt>
                <c:pt idx="20">
                  <c:v>111.04867009244759</c:v>
                </c:pt>
                <c:pt idx="21">
                  <c:v>107.73544631875694</c:v>
                </c:pt>
                <c:pt idx="22">
                  <c:v>98.753413817285903</c:v>
                </c:pt>
                <c:pt idx="23">
                  <c:v>95.366324000554215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F1-4F3A-BA62-1807DD916C7B}"/>
            </c:ext>
          </c:extLst>
        </c:ser>
        <c:ser>
          <c:idx val="11"/>
          <c:order val="9"/>
          <c:tx>
            <c:strRef>
              <c:f>'07 SEP 23 '!$AL$8</c:f>
              <c:strCache>
                <c:ptCount val="1"/>
                <c:pt idx="0">
                  <c:v>CONS-CEET / TCN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6">
                    <a:lumMod val="60000"/>
                  </a:schemeClr>
                </a:solidFill>
                <a:prstDash val="dash"/>
              </a:ln>
              <a:effectLst/>
            </c:spPr>
          </c:marker>
          <c:cat>
            <c:strRef>
              <c:f>'07 SEP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'07 SEP 23 '!$AL$9:$AL$32</c:f>
              <c:numCache>
                <c:formatCode>0.00</c:formatCode>
                <c:ptCount val="24"/>
                <c:pt idx="0">
                  <c:v>79.70956105636678</c:v>
                </c:pt>
                <c:pt idx="1">
                  <c:v>78.431322027639737</c:v>
                </c:pt>
                <c:pt idx="2">
                  <c:v>77.969944670618077</c:v>
                </c:pt>
                <c:pt idx="3">
                  <c:v>76.805156172380293</c:v>
                </c:pt>
                <c:pt idx="4">
                  <c:v>73.404113824921552</c:v>
                </c:pt>
                <c:pt idx="5">
                  <c:v>68.017657791777566</c:v>
                </c:pt>
                <c:pt idx="6">
                  <c:v>69.757446621313662</c:v>
                </c:pt>
                <c:pt idx="7">
                  <c:v>81.556415658792787</c:v>
                </c:pt>
                <c:pt idx="8">
                  <c:v>87.596371224933179</c:v>
                </c:pt>
                <c:pt idx="9">
                  <c:v>90.092452059343216</c:v>
                </c:pt>
                <c:pt idx="10">
                  <c:v>90.881020806756638</c:v>
                </c:pt>
                <c:pt idx="11">
                  <c:v>72.614651517501628</c:v>
                </c:pt>
                <c:pt idx="12">
                  <c:v>78.513866156233874</c:v>
                </c:pt>
                <c:pt idx="13">
                  <c:v>74.869291359590036</c:v>
                </c:pt>
                <c:pt idx="14">
                  <c:v>82.607202144979553</c:v>
                </c:pt>
                <c:pt idx="15">
                  <c:v>74.00654058547039</c:v>
                </c:pt>
                <c:pt idx="16">
                  <c:v>80.108374930243059</c:v>
                </c:pt>
                <c:pt idx="17">
                  <c:v>91.237670521435376</c:v>
                </c:pt>
                <c:pt idx="18">
                  <c:v>101.72537948409605</c:v>
                </c:pt>
                <c:pt idx="19">
                  <c:v>106.27040441089952</c:v>
                </c:pt>
                <c:pt idx="20">
                  <c:v>107.10736514629943</c:v>
                </c:pt>
                <c:pt idx="21">
                  <c:v>94.162779455615905</c:v>
                </c:pt>
                <c:pt idx="22">
                  <c:v>93.1592453491469</c:v>
                </c:pt>
                <c:pt idx="23">
                  <c:v>88.080729000310299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298911"/>
        <c:axId val="324305567"/>
      </c:lineChart>
      <c:catAx>
        <c:axId val="10524329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106452944"/>
        <c:crosses val="autoZero"/>
        <c:auto val="1"/>
        <c:lblAlgn val="ctr"/>
        <c:lblOffset val="100"/>
        <c:noMultiLvlLbl val="0"/>
      </c:catAx>
      <c:valAx>
        <c:axId val="1106452944"/>
        <c:scaling>
          <c:orientation val="minMax"/>
          <c:max val="30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IMPORT &amp; PROD [MW]</a:t>
                </a:r>
                <a:endParaRPr lang="fr-FR" sz="160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1.615841866335525E-2"/>
              <c:y val="0.13277607242925388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432912"/>
        <c:crosses val="autoZero"/>
        <c:crossBetween val="midCat"/>
      </c:valAx>
      <c:valAx>
        <c:axId val="324305567"/>
        <c:scaling>
          <c:orientation val="minMax"/>
          <c:max val="3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CONSOMMATIONS [MW]</a:t>
                </a:r>
                <a:endParaRPr lang="fr-FR" sz="1600" baseline="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9322760277772123"/>
              <c:y val="0.11714386382763974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298911"/>
        <c:crosses val="max"/>
        <c:crossBetween val="between"/>
      </c:valAx>
      <c:catAx>
        <c:axId val="3242989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430556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2.1406405858762696E-2"/>
          <c:y val="0.82917092621983246"/>
          <c:w val="0.95920683806356655"/>
          <c:h val="0.1628477348590535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369795</xdr:colOff>
      <xdr:row>40</xdr:row>
      <xdr:rowOff>11747</xdr:rowOff>
    </xdr:from>
    <xdr:to>
      <xdr:col>27</xdr:col>
      <xdr:colOff>123265</xdr:colOff>
      <xdr:row>58</xdr:row>
      <xdr:rowOff>542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22414</xdr:colOff>
      <xdr:row>40</xdr:row>
      <xdr:rowOff>11206</xdr:rowOff>
    </xdr:from>
    <xdr:to>
      <xdr:col>45</xdr:col>
      <xdr:colOff>22412</xdr:colOff>
      <xdr:row>57</xdr:row>
      <xdr:rowOff>185641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33618</xdr:colOff>
      <xdr:row>58</xdr:row>
      <xdr:rowOff>100853</xdr:rowOff>
    </xdr:from>
    <xdr:to>
      <xdr:col>25</xdr:col>
      <xdr:colOff>222618</xdr:colOff>
      <xdr:row>58</xdr:row>
      <xdr:rowOff>100853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9187143" y="13426328"/>
          <a:ext cx="1332000" cy="0"/>
        </a:xfrm>
        <a:prstGeom prst="line">
          <a:avLst/>
        </a:prstGeom>
        <a:ln w="50800">
          <a:solidFill>
            <a:schemeClr val="tx2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BB82"/>
  <sheetViews>
    <sheetView tabSelected="1" view="pageBreakPreview" zoomScale="85" zoomScaleNormal="85" zoomScaleSheetLayoutView="85" workbookViewId="0">
      <selection activeCell="AI39" sqref="AI39"/>
    </sheetView>
  </sheetViews>
  <sheetFormatPr baseColWidth="10" defaultRowHeight="15" x14ac:dyDescent="0.25"/>
  <cols>
    <col min="1" max="1" width="9.140625" customWidth="1"/>
    <col min="2" max="2" width="6.140625" customWidth="1"/>
    <col min="3" max="3" width="5.7109375" customWidth="1"/>
    <col min="4" max="4" width="7.28515625" customWidth="1"/>
    <col min="5" max="5" width="8" customWidth="1"/>
    <col min="6" max="6" width="6.5703125" customWidth="1"/>
    <col min="7" max="7" width="7.7109375" customWidth="1"/>
    <col min="8" max="8" width="7.28515625" customWidth="1"/>
    <col min="9" max="9" width="7.85546875" customWidth="1"/>
    <col min="10" max="14" width="5.7109375" customWidth="1"/>
    <col min="15" max="15" width="5.85546875" customWidth="1"/>
    <col min="16" max="16" width="6" customWidth="1"/>
    <col min="17" max="23" width="5.7109375" customWidth="1"/>
    <col min="24" max="24" width="5.5703125" customWidth="1"/>
    <col min="25" max="25" width="6.7109375" customWidth="1"/>
    <col min="26" max="28" width="5.7109375" customWidth="1"/>
    <col min="29" max="29" width="6.85546875" customWidth="1"/>
    <col min="30" max="30" width="5.7109375" customWidth="1"/>
    <col min="31" max="31" width="6.85546875" customWidth="1"/>
    <col min="32" max="33" width="5.7109375" customWidth="1"/>
    <col min="34" max="34" width="6.42578125" customWidth="1"/>
    <col min="35" max="35" width="7.140625" customWidth="1"/>
    <col min="36" max="36" width="6.7109375" customWidth="1"/>
    <col min="37" max="37" width="7.140625" customWidth="1"/>
    <col min="38" max="38" width="8.42578125" customWidth="1"/>
    <col min="39" max="39" width="6.5703125" customWidth="1"/>
    <col min="40" max="40" width="5.7109375" customWidth="1"/>
    <col min="41" max="41" width="6.7109375" customWidth="1"/>
    <col min="42" max="42" width="8.85546875" customWidth="1"/>
    <col min="43" max="48" width="5.7109375" customWidth="1"/>
    <col min="49" max="49" width="5.85546875" customWidth="1"/>
    <col min="50" max="50" width="5.7109375" customWidth="1"/>
    <col min="51" max="51" width="4.85546875" customWidth="1"/>
  </cols>
  <sheetData>
    <row r="1" spans="1:54" ht="20.25" x14ac:dyDescent="0.25">
      <c r="A1" s="28" t="s">
        <v>59</v>
      </c>
      <c r="B1" s="28"/>
      <c r="C1" s="28"/>
      <c r="D1" s="28"/>
      <c r="H1" s="178" t="s">
        <v>100</v>
      </c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8"/>
      <c r="AC1" s="178"/>
      <c r="AD1" s="178"/>
      <c r="AE1" s="178"/>
      <c r="AF1" s="178"/>
      <c r="AG1" s="178"/>
      <c r="AH1" s="178"/>
      <c r="AI1" s="178"/>
      <c r="AJ1" s="178"/>
      <c r="AK1" s="178"/>
      <c r="AL1" s="178"/>
      <c r="AM1" s="178"/>
      <c r="AN1" s="178"/>
      <c r="AO1" s="178"/>
    </row>
    <row r="2" spans="1:54" ht="20.25" x14ac:dyDescent="0.25">
      <c r="A2" s="179">
        <v>45176</v>
      </c>
      <c r="B2" s="179"/>
      <c r="C2" s="179"/>
      <c r="D2" s="179"/>
      <c r="E2" s="179"/>
      <c r="F2" s="179"/>
      <c r="G2" s="179"/>
    </row>
    <row r="3" spans="1:54" ht="21.75" thickBot="1" x14ac:dyDescent="0.4">
      <c r="A3" s="27"/>
      <c r="B3" s="27"/>
      <c r="C3" s="27"/>
      <c r="D3" s="27"/>
      <c r="E3" s="27"/>
      <c r="F3" s="27"/>
      <c r="G3" s="27"/>
      <c r="H3" s="39" t="s">
        <v>60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</row>
    <row r="4" spans="1:54" ht="18" customHeight="1" thickTop="1" x14ac:dyDescent="0.25">
      <c r="B4" s="180" t="s">
        <v>0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1"/>
      <c r="AB4" s="181"/>
      <c r="AC4" s="181"/>
      <c r="AD4" s="181"/>
      <c r="AE4" s="181"/>
      <c r="AF4" s="206" t="s">
        <v>88</v>
      </c>
      <c r="AG4" s="207"/>
      <c r="AH4" s="207"/>
      <c r="AI4" s="207"/>
      <c r="AJ4" s="185" t="s">
        <v>101</v>
      </c>
      <c r="AK4" s="186"/>
      <c r="AL4" s="185" t="s">
        <v>102</v>
      </c>
      <c r="AM4" s="186"/>
      <c r="AN4" s="173" t="s">
        <v>68</v>
      </c>
      <c r="AO4" s="174"/>
      <c r="AP4" s="174"/>
      <c r="AQ4" s="174"/>
      <c r="AR4" s="174"/>
      <c r="AS4" s="175"/>
    </row>
    <row r="5" spans="1:54" ht="15.75" customHeight="1" thickBot="1" x14ac:dyDescent="0.3">
      <c r="B5" s="182"/>
      <c r="C5" s="183"/>
      <c r="D5" s="183"/>
      <c r="E5" s="183"/>
      <c r="F5" s="183"/>
      <c r="G5" s="183"/>
      <c r="H5" s="183"/>
      <c r="I5" s="183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208"/>
      <c r="AG5" s="209"/>
      <c r="AH5" s="209"/>
      <c r="AI5" s="209"/>
      <c r="AJ5" s="187"/>
      <c r="AK5" s="188"/>
      <c r="AL5" s="187"/>
      <c r="AM5" s="188"/>
      <c r="AN5" s="176"/>
      <c r="AO5" s="155"/>
      <c r="AP5" s="155"/>
      <c r="AQ5" s="155"/>
      <c r="AR5" s="155"/>
      <c r="AS5" s="177"/>
    </row>
    <row r="6" spans="1:54" ht="18.75" customHeight="1" thickBot="1" x14ac:dyDescent="0.3">
      <c r="B6" s="197" t="s">
        <v>1</v>
      </c>
      <c r="C6" s="198"/>
      <c r="D6" s="198"/>
      <c r="E6" s="198"/>
      <c r="F6" s="198"/>
      <c r="G6" s="198"/>
      <c r="H6" s="198"/>
      <c r="I6" s="199"/>
      <c r="J6" s="197" t="s">
        <v>73</v>
      </c>
      <c r="K6" s="200"/>
      <c r="L6" s="198"/>
      <c r="M6" s="198"/>
      <c r="N6" s="198"/>
      <c r="O6" s="198"/>
      <c r="P6" s="199"/>
      <c r="Q6" s="201"/>
      <c r="R6" s="191" t="s">
        <v>89</v>
      </c>
      <c r="S6" s="192"/>
      <c r="T6" s="192"/>
      <c r="U6" s="192"/>
      <c r="V6" s="192"/>
      <c r="W6" s="192"/>
      <c r="X6" s="192"/>
      <c r="Y6" s="192"/>
      <c r="Z6" s="191" t="s">
        <v>90</v>
      </c>
      <c r="AA6" s="192"/>
      <c r="AB6" s="192"/>
      <c r="AC6" s="192"/>
      <c r="AD6" s="192"/>
      <c r="AE6" s="192"/>
      <c r="AF6" s="193" t="s">
        <v>14</v>
      </c>
      <c r="AG6" s="194"/>
      <c r="AH6" s="202" t="s">
        <v>11</v>
      </c>
      <c r="AI6" s="203"/>
      <c r="AJ6" s="187"/>
      <c r="AK6" s="188"/>
      <c r="AL6" s="187"/>
      <c r="AM6" s="188"/>
      <c r="AN6" s="176"/>
      <c r="AO6" s="155"/>
      <c r="AP6" s="155"/>
      <c r="AQ6" s="155"/>
      <c r="AR6" s="155"/>
      <c r="AS6" s="177"/>
    </row>
    <row r="7" spans="1:54" ht="36.75" customHeight="1" thickBot="1" x14ac:dyDescent="0.3">
      <c r="B7" s="144" t="s">
        <v>12</v>
      </c>
      <c r="C7" s="145"/>
      <c r="D7" s="145"/>
      <c r="E7" s="146"/>
      <c r="F7" s="145" t="s">
        <v>13</v>
      </c>
      <c r="G7" s="145"/>
      <c r="H7" s="145"/>
      <c r="I7" s="147"/>
      <c r="J7" s="142" t="s">
        <v>7</v>
      </c>
      <c r="K7" s="143"/>
      <c r="L7" s="157" t="s">
        <v>8</v>
      </c>
      <c r="M7" s="143"/>
      <c r="N7" s="157" t="s">
        <v>9</v>
      </c>
      <c r="O7" s="143"/>
      <c r="P7" s="157" t="s">
        <v>10</v>
      </c>
      <c r="Q7" s="158"/>
      <c r="R7" s="142" t="s">
        <v>4</v>
      </c>
      <c r="S7" s="156"/>
      <c r="T7" s="156"/>
      <c r="U7" s="156"/>
      <c r="V7" s="156"/>
      <c r="W7" s="156"/>
      <c r="X7" s="157" t="s">
        <v>87</v>
      </c>
      <c r="Y7" s="158"/>
      <c r="Z7" s="142" t="s">
        <v>3</v>
      </c>
      <c r="AA7" s="156"/>
      <c r="AB7" s="156"/>
      <c r="AC7" s="143"/>
      <c r="AD7" s="148" t="s">
        <v>87</v>
      </c>
      <c r="AE7" s="148"/>
      <c r="AF7" s="195"/>
      <c r="AG7" s="196"/>
      <c r="AH7" s="204"/>
      <c r="AI7" s="205"/>
      <c r="AJ7" s="189"/>
      <c r="AK7" s="190"/>
      <c r="AL7" s="189"/>
      <c r="AM7" s="190"/>
      <c r="AN7" s="176"/>
      <c r="AO7" s="155"/>
      <c r="AP7" s="155"/>
      <c r="AQ7" s="155"/>
      <c r="AR7" s="155"/>
      <c r="AS7" s="177"/>
    </row>
    <row r="8" spans="1:54" ht="33.75" thickTop="1" x14ac:dyDescent="0.25">
      <c r="A8" s="24" t="s">
        <v>5</v>
      </c>
      <c r="B8" s="73" t="s">
        <v>6</v>
      </c>
      <c r="C8" s="15" t="s">
        <v>36</v>
      </c>
      <c r="D8" s="15" t="s">
        <v>37</v>
      </c>
      <c r="E8" s="16" t="s">
        <v>35</v>
      </c>
      <c r="F8" s="75" t="s">
        <v>2</v>
      </c>
      <c r="G8" s="15" t="s">
        <v>34</v>
      </c>
      <c r="H8" s="15" t="s">
        <v>33</v>
      </c>
      <c r="I8" s="17" t="s">
        <v>32</v>
      </c>
      <c r="J8" s="18" t="s">
        <v>53</v>
      </c>
      <c r="K8" s="13" t="s">
        <v>54</v>
      </c>
      <c r="L8" s="13" t="s">
        <v>55</v>
      </c>
      <c r="M8" s="13" t="s">
        <v>56</v>
      </c>
      <c r="N8" s="13" t="s">
        <v>57</v>
      </c>
      <c r="O8" s="13" t="s">
        <v>58</v>
      </c>
      <c r="P8" s="13" t="s">
        <v>38</v>
      </c>
      <c r="Q8" s="14" t="s">
        <v>39</v>
      </c>
      <c r="R8" s="86" t="s">
        <v>76</v>
      </c>
      <c r="S8" s="87" t="s">
        <v>77</v>
      </c>
      <c r="T8" s="87" t="s">
        <v>80</v>
      </c>
      <c r="U8" s="87" t="s">
        <v>81</v>
      </c>
      <c r="V8" s="87" t="s">
        <v>82</v>
      </c>
      <c r="W8" s="87" t="s">
        <v>83</v>
      </c>
      <c r="X8" s="13" t="s">
        <v>40</v>
      </c>
      <c r="Y8" s="14" t="s">
        <v>86</v>
      </c>
      <c r="Z8" s="86" t="s">
        <v>78</v>
      </c>
      <c r="AA8" s="87" t="s">
        <v>79</v>
      </c>
      <c r="AB8" s="87" t="s">
        <v>84</v>
      </c>
      <c r="AC8" s="88" t="s">
        <v>85</v>
      </c>
      <c r="AD8" s="88" t="s">
        <v>42</v>
      </c>
      <c r="AE8" s="89" t="s">
        <v>41</v>
      </c>
      <c r="AF8" s="20" t="s">
        <v>43</v>
      </c>
      <c r="AG8" s="21" t="s">
        <v>44</v>
      </c>
      <c r="AH8" s="22" t="s">
        <v>45</v>
      </c>
      <c r="AI8" s="23" t="s">
        <v>46</v>
      </c>
      <c r="AJ8" s="19" t="s">
        <v>47</v>
      </c>
      <c r="AK8" s="14" t="s">
        <v>48</v>
      </c>
      <c r="AL8" s="19" t="s">
        <v>49</v>
      </c>
      <c r="AM8" s="14" t="s">
        <v>50</v>
      </c>
      <c r="AN8" s="125"/>
      <c r="AO8" s="126"/>
      <c r="AP8" s="126"/>
      <c r="AQ8" s="126"/>
      <c r="AR8" s="126"/>
      <c r="AS8" s="119"/>
    </row>
    <row r="9" spans="1:54" ht="15.75" x14ac:dyDescent="0.25">
      <c r="A9" s="25">
        <v>1</v>
      </c>
      <c r="B9" s="74">
        <v>40.17</v>
      </c>
      <c r="C9" s="51">
        <f t="shared" ref="C9:C32" si="0">AK9-AE9</f>
        <v>7.4550520126458224</v>
      </c>
      <c r="D9" s="52">
        <f t="shared" ref="D9:D32" si="1">AM9-Y9</f>
        <v>58.144233559045745</v>
      </c>
      <c r="E9" s="59">
        <f t="shared" ref="E9:E32" si="2">(AG9+AI9)-Q9</f>
        <v>-25.429285571691587</v>
      </c>
      <c r="F9" s="76">
        <v>168.88</v>
      </c>
      <c r="G9" s="52">
        <f t="shared" ref="G9:G32" si="3">AJ9-AD9</f>
        <v>82.592713735039283</v>
      </c>
      <c r="H9" s="52">
        <f t="shared" ref="H9:H32" si="4">AL9-X9</f>
        <v>79.70956105636678</v>
      </c>
      <c r="I9" s="53">
        <f t="shared" ref="I9:I32" si="5">(AH9+AF9)-P9</f>
        <v>6.5777252085939315</v>
      </c>
      <c r="J9" s="58">
        <v>0</v>
      </c>
      <c r="K9" s="84">
        <v>32.14</v>
      </c>
      <c r="L9" s="67">
        <v>0</v>
      </c>
      <c r="M9" s="67">
        <v>0</v>
      </c>
      <c r="N9" s="67">
        <v>0</v>
      </c>
      <c r="O9" s="67">
        <v>0</v>
      </c>
      <c r="P9" s="72">
        <f>J9+L9+N9</f>
        <v>0</v>
      </c>
      <c r="Q9" s="82">
        <f>K9+M9+O9</f>
        <v>32.14</v>
      </c>
      <c r="R9" s="90">
        <v>0</v>
      </c>
      <c r="S9" s="84">
        <v>0</v>
      </c>
      <c r="T9" s="84">
        <v>0</v>
      </c>
      <c r="U9" s="84">
        <v>73.53</v>
      </c>
      <c r="V9" s="84">
        <v>0</v>
      </c>
      <c r="W9" s="84">
        <v>0</v>
      </c>
      <c r="X9" s="93">
        <f>R9+T9+V9</f>
        <v>0</v>
      </c>
      <c r="Y9" s="94">
        <f>S9+U9+W9</f>
        <v>73.53</v>
      </c>
      <c r="Z9" s="90">
        <v>0</v>
      </c>
      <c r="AA9" s="84">
        <v>0</v>
      </c>
      <c r="AB9" s="84">
        <v>0</v>
      </c>
      <c r="AC9" s="84">
        <v>79.819999999999993</v>
      </c>
      <c r="AD9" s="95">
        <f>Z9+AB9</f>
        <v>0</v>
      </c>
      <c r="AE9" s="52">
        <f>AA9+AC9</f>
        <v>79.819999999999993</v>
      </c>
      <c r="AF9" s="115">
        <v>0.16645241935483901</v>
      </c>
      <c r="AG9" s="116">
        <v>0.40281303763440901</v>
      </c>
      <c r="AH9" s="54">
        <f t="shared" ref="AH9:AH32" si="6">(F9+P9+X9+AD9)-(AJ9+AL9+AF9)</f>
        <v>6.4112727892390922</v>
      </c>
      <c r="AI9" s="63">
        <f t="shared" ref="AI9:AI32" si="7">(B9+Q9+Y9+AE9)-(AM9+AK9+AG9)</f>
        <v>6.3079013906740045</v>
      </c>
      <c r="AJ9" s="64">
        <v>82.592713735039283</v>
      </c>
      <c r="AK9" s="61">
        <v>87.275052012645816</v>
      </c>
      <c r="AL9" s="66">
        <v>79.70956105636678</v>
      </c>
      <c r="AM9" s="61">
        <v>131.67423355904575</v>
      </c>
      <c r="AS9" s="120"/>
      <c r="BA9" s="42"/>
      <c r="BB9" s="42"/>
    </row>
    <row r="10" spans="1:54" ht="15.75" x14ac:dyDescent="0.25">
      <c r="A10" s="25">
        <v>2</v>
      </c>
      <c r="B10" s="69">
        <v>43.09</v>
      </c>
      <c r="C10" s="51">
        <f t="shared" si="0"/>
        <v>12.43370139587806</v>
      </c>
      <c r="D10" s="52">
        <f t="shared" si="1"/>
        <v>56.360205409433348</v>
      </c>
      <c r="E10" s="59">
        <f t="shared" si="2"/>
        <v>-25.703906805311398</v>
      </c>
      <c r="F10" s="68">
        <v>168.79</v>
      </c>
      <c r="G10" s="52">
        <f t="shared" si="3"/>
        <v>83.784372679446534</v>
      </c>
      <c r="H10" s="52">
        <f t="shared" si="4"/>
        <v>78.431322027639737</v>
      </c>
      <c r="I10" s="53">
        <f t="shared" si="5"/>
        <v>6.5743052929137198</v>
      </c>
      <c r="J10" s="58">
        <v>0</v>
      </c>
      <c r="K10" s="81">
        <v>32.25</v>
      </c>
      <c r="L10" s="67">
        <v>0</v>
      </c>
      <c r="M10" s="67">
        <v>0</v>
      </c>
      <c r="N10" s="67">
        <v>0</v>
      </c>
      <c r="O10" s="67">
        <v>0</v>
      </c>
      <c r="P10" s="72">
        <f t="shared" ref="P10:P32" si="8">J10+L10+N10</f>
        <v>0</v>
      </c>
      <c r="Q10" s="82">
        <f t="shared" ref="Q10:Q32" si="9">K10+M10+O10</f>
        <v>32.25</v>
      </c>
      <c r="R10" s="90">
        <v>0</v>
      </c>
      <c r="S10" s="84">
        <v>0</v>
      </c>
      <c r="T10" s="84">
        <v>0</v>
      </c>
      <c r="U10" s="84">
        <v>73.930000000000007</v>
      </c>
      <c r="V10" s="84">
        <v>0</v>
      </c>
      <c r="W10" s="84">
        <v>0</v>
      </c>
      <c r="X10" s="93">
        <f t="shared" ref="X10:X32" si="10">R10+T10+V10</f>
        <v>0</v>
      </c>
      <c r="Y10" s="94">
        <f t="shared" ref="Y10:Y32" si="11">S10+U10+W10</f>
        <v>73.930000000000007</v>
      </c>
      <c r="Z10" s="90">
        <v>0</v>
      </c>
      <c r="AA10" s="84">
        <v>0</v>
      </c>
      <c r="AB10" s="84">
        <v>0</v>
      </c>
      <c r="AC10" s="84">
        <v>70.510000000000005</v>
      </c>
      <c r="AD10" s="95">
        <f t="shared" ref="AD10:AD32" si="12">Z10+AB10</f>
        <v>0</v>
      </c>
      <c r="AE10" s="52">
        <f t="shared" ref="AE10:AE32" si="13">AA10+AC10</f>
        <v>70.510000000000005</v>
      </c>
      <c r="AF10" s="117">
        <v>0.16645241935483901</v>
      </c>
      <c r="AG10" s="116">
        <v>0.40281303763440901</v>
      </c>
      <c r="AH10" s="54">
        <f t="shared" si="6"/>
        <v>6.4078528735588804</v>
      </c>
      <c r="AI10" s="63">
        <f t="shared" si="7"/>
        <v>6.1432801570541926</v>
      </c>
      <c r="AJ10" s="64">
        <v>83.784372679446534</v>
      </c>
      <c r="AK10" s="61">
        <v>82.943701395878065</v>
      </c>
      <c r="AL10" s="66">
        <v>78.431322027639737</v>
      </c>
      <c r="AM10" s="61">
        <v>130.29020540943336</v>
      </c>
      <c r="AS10" s="120"/>
      <c r="BA10" s="42"/>
      <c r="BB10" s="42"/>
    </row>
    <row r="11" spans="1:54" ht="15" customHeight="1" x14ac:dyDescent="0.25">
      <c r="A11" s="25">
        <v>3</v>
      </c>
      <c r="B11" s="69">
        <v>38.76</v>
      </c>
      <c r="C11" s="51">
        <f t="shared" si="0"/>
        <v>6.5102345776945612</v>
      </c>
      <c r="D11" s="52">
        <f t="shared" si="1"/>
        <v>58.157977376700671</v>
      </c>
      <c r="E11" s="59">
        <f t="shared" si="2"/>
        <v>-25.908211954395249</v>
      </c>
      <c r="F11" s="68">
        <v>168.63</v>
      </c>
      <c r="G11" s="52">
        <f t="shared" si="3"/>
        <v>84.091829886343874</v>
      </c>
      <c r="H11" s="52">
        <f t="shared" si="4"/>
        <v>77.969944670618077</v>
      </c>
      <c r="I11" s="53">
        <f t="shared" si="5"/>
        <v>6.5682254430380445</v>
      </c>
      <c r="J11" s="58">
        <v>0</v>
      </c>
      <c r="K11" s="81">
        <v>32.33</v>
      </c>
      <c r="L11" s="67">
        <v>0</v>
      </c>
      <c r="M11" s="67">
        <v>0</v>
      </c>
      <c r="N11" s="67">
        <v>0</v>
      </c>
      <c r="O11" s="67">
        <v>0</v>
      </c>
      <c r="P11" s="72">
        <f t="shared" si="8"/>
        <v>0</v>
      </c>
      <c r="Q11" s="82">
        <f t="shared" si="9"/>
        <v>32.33</v>
      </c>
      <c r="R11" s="90">
        <v>0</v>
      </c>
      <c r="S11" s="84">
        <v>0</v>
      </c>
      <c r="T11" s="84">
        <v>0</v>
      </c>
      <c r="U11" s="84">
        <v>73.34</v>
      </c>
      <c r="V11" s="84">
        <v>0</v>
      </c>
      <c r="W11" s="84">
        <v>0</v>
      </c>
      <c r="X11" s="93">
        <f t="shared" si="10"/>
        <v>0</v>
      </c>
      <c r="Y11" s="94">
        <f t="shared" si="11"/>
        <v>73.34</v>
      </c>
      <c r="Z11" s="90">
        <v>0</v>
      </c>
      <c r="AA11" s="84">
        <v>0</v>
      </c>
      <c r="AB11" s="84">
        <v>0</v>
      </c>
      <c r="AC11" s="84">
        <v>70.91</v>
      </c>
      <c r="AD11" s="95">
        <f t="shared" si="12"/>
        <v>0</v>
      </c>
      <c r="AE11" s="52">
        <f t="shared" si="13"/>
        <v>70.91</v>
      </c>
      <c r="AF11" s="117">
        <v>0.16645241935483901</v>
      </c>
      <c r="AG11" s="116">
        <v>0.40281303763440901</v>
      </c>
      <c r="AH11" s="54">
        <f t="shared" si="6"/>
        <v>6.4017730236832051</v>
      </c>
      <c r="AI11" s="63">
        <f t="shared" si="7"/>
        <v>6.0189750079703401</v>
      </c>
      <c r="AJ11" s="64">
        <v>84.091829886343874</v>
      </c>
      <c r="AK11" s="61">
        <v>77.420234577694558</v>
      </c>
      <c r="AL11" s="66">
        <v>77.969944670618077</v>
      </c>
      <c r="AM11" s="61">
        <v>131.49797737670067</v>
      </c>
      <c r="AS11" s="120"/>
      <c r="BA11" s="42"/>
      <c r="BB11" s="42"/>
    </row>
    <row r="12" spans="1:54" ht="15" customHeight="1" x14ac:dyDescent="0.25">
      <c r="A12" s="25">
        <v>4</v>
      </c>
      <c r="B12" s="69">
        <v>41.25</v>
      </c>
      <c r="C12" s="51">
        <f t="shared" si="0"/>
        <v>6.8432107420186981</v>
      </c>
      <c r="D12" s="52">
        <f t="shared" si="1"/>
        <v>59.994650881151017</v>
      </c>
      <c r="E12" s="59">
        <f t="shared" si="2"/>
        <v>-25.587861623169722</v>
      </c>
      <c r="F12" s="68">
        <v>164.48</v>
      </c>
      <c r="G12" s="52">
        <f t="shared" si="3"/>
        <v>81.264314388594542</v>
      </c>
      <c r="H12" s="52">
        <f t="shared" si="4"/>
        <v>76.805156172380293</v>
      </c>
      <c r="I12" s="53">
        <f t="shared" si="5"/>
        <v>6.4105294390251677</v>
      </c>
      <c r="J12" s="58">
        <v>0</v>
      </c>
      <c r="K12" s="81">
        <v>32.090000000000003</v>
      </c>
      <c r="L12" s="67">
        <v>0</v>
      </c>
      <c r="M12" s="67">
        <v>0</v>
      </c>
      <c r="N12" s="67">
        <v>0</v>
      </c>
      <c r="O12" s="67">
        <v>0</v>
      </c>
      <c r="P12" s="72">
        <f t="shared" si="8"/>
        <v>0</v>
      </c>
      <c r="Q12" s="82">
        <f t="shared" si="9"/>
        <v>32.090000000000003</v>
      </c>
      <c r="R12" s="90">
        <v>0</v>
      </c>
      <c r="S12" s="84">
        <v>0</v>
      </c>
      <c r="T12" s="84">
        <v>0</v>
      </c>
      <c r="U12" s="84">
        <v>74</v>
      </c>
      <c r="V12" s="84">
        <v>0</v>
      </c>
      <c r="W12" s="84">
        <v>0</v>
      </c>
      <c r="X12" s="93">
        <f t="shared" si="10"/>
        <v>0</v>
      </c>
      <c r="Y12" s="94">
        <f t="shared" si="11"/>
        <v>74</v>
      </c>
      <c r="Z12" s="90">
        <v>0</v>
      </c>
      <c r="AA12" s="84">
        <v>0</v>
      </c>
      <c r="AB12" s="84">
        <v>0</v>
      </c>
      <c r="AC12" s="84">
        <v>70.87</v>
      </c>
      <c r="AD12" s="95">
        <f t="shared" si="12"/>
        <v>0</v>
      </c>
      <c r="AE12" s="52">
        <f t="shared" si="13"/>
        <v>70.87</v>
      </c>
      <c r="AF12" s="117">
        <v>0.16645241935483901</v>
      </c>
      <c r="AG12" s="116">
        <v>0.40281303763440901</v>
      </c>
      <c r="AH12" s="54">
        <f t="shared" si="6"/>
        <v>6.2440770196703284</v>
      </c>
      <c r="AI12" s="63">
        <f t="shared" si="7"/>
        <v>6.0993253391958717</v>
      </c>
      <c r="AJ12" s="64">
        <v>81.264314388594542</v>
      </c>
      <c r="AK12" s="61">
        <v>77.713210742018703</v>
      </c>
      <c r="AL12" s="66">
        <v>76.805156172380293</v>
      </c>
      <c r="AM12" s="61">
        <v>133.99465088115102</v>
      </c>
      <c r="AS12" s="120"/>
      <c r="BA12" s="42"/>
      <c r="BB12" s="42"/>
    </row>
    <row r="13" spans="1:54" ht="15.75" x14ac:dyDescent="0.25">
      <c r="A13" s="25">
        <v>5</v>
      </c>
      <c r="B13" s="69">
        <v>36.31</v>
      </c>
      <c r="C13" s="51">
        <f t="shared" si="0"/>
        <v>10.993310371648718</v>
      </c>
      <c r="D13" s="52">
        <f t="shared" si="1"/>
        <v>51.231857048558965</v>
      </c>
      <c r="E13" s="59">
        <f t="shared" si="2"/>
        <v>-25.915167420207688</v>
      </c>
      <c r="F13" s="68">
        <v>166.69</v>
      </c>
      <c r="G13" s="52">
        <f t="shared" si="3"/>
        <v>86.791378888827779</v>
      </c>
      <c r="H13" s="52">
        <f t="shared" si="4"/>
        <v>73.404113824921552</v>
      </c>
      <c r="I13" s="53">
        <f t="shared" si="5"/>
        <v>6.4945072862506654</v>
      </c>
      <c r="J13" s="58">
        <v>0</v>
      </c>
      <c r="K13" s="81">
        <v>32.299999999999997</v>
      </c>
      <c r="L13" s="67">
        <v>0</v>
      </c>
      <c r="M13" s="67">
        <v>0</v>
      </c>
      <c r="N13" s="67">
        <v>0</v>
      </c>
      <c r="O13" s="67">
        <v>0</v>
      </c>
      <c r="P13" s="72">
        <f t="shared" si="8"/>
        <v>0</v>
      </c>
      <c r="Q13" s="82">
        <f t="shared" si="9"/>
        <v>32.299999999999997</v>
      </c>
      <c r="R13" s="90">
        <v>0</v>
      </c>
      <c r="S13" s="84">
        <v>0</v>
      </c>
      <c r="T13" s="84">
        <v>0</v>
      </c>
      <c r="U13" s="84">
        <v>73.91</v>
      </c>
      <c r="V13" s="84">
        <v>0</v>
      </c>
      <c r="W13" s="84">
        <v>0</v>
      </c>
      <c r="X13" s="93">
        <f t="shared" si="10"/>
        <v>0</v>
      </c>
      <c r="Y13" s="94">
        <f t="shared" si="11"/>
        <v>73.91</v>
      </c>
      <c r="Z13" s="90">
        <v>0</v>
      </c>
      <c r="AA13" s="84">
        <v>0</v>
      </c>
      <c r="AB13" s="84">
        <v>0</v>
      </c>
      <c r="AC13" s="84">
        <v>71.5</v>
      </c>
      <c r="AD13" s="95">
        <f t="shared" si="12"/>
        <v>0</v>
      </c>
      <c r="AE13" s="52">
        <f t="shared" si="13"/>
        <v>71.5</v>
      </c>
      <c r="AF13" s="117">
        <v>0.16645241935483901</v>
      </c>
      <c r="AG13" s="116">
        <v>0.40281303763440901</v>
      </c>
      <c r="AH13" s="54">
        <f t="shared" si="6"/>
        <v>6.3280548668958261</v>
      </c>
      <c r="AI13" s="63">
        <f t="shared" si="7"/>
        <v>5.9820195421579001</v>
      </c>
      <c r="AJ13" s="64">
        <v>86.791378888827779</v>
      </c>
      <c r="AK13" s="61">
        <v>82.493310371648718</v>
      </c>
      <c r="AL13" s="66">
        <v>73.404113824921552</v>
      </c>
      <c r="AM13" s="61">
        <v>125.14185704855896</v>
      </c>
      <c r="AS13" s="120"/>
      <c r="BA13" s="42"/>
      <c r="BB13" s="42"/>
    </row>
    <row r="14" spans="1:54" ht="15.75" customHeight="1" x14ac:dyDescent="0.25">
      <c r="A14" s="25">
        <v>6</v>
      </c>
      <c r="B14" s="69">
        <v>34.78</v>
      </c>
      <c r="C14" s="51">
        <f t="shared" si="0"/>
        <v>10.064650445963778</v>
      </c>
      <c r="D14" s="52">
        <f t="shared" si="1"/>
        <v>50.427349890810959</v>
      </c>
      <c r="E14" s="59">
        <f t="shared" si="2"/>
        <v>-25.712000336774778</v>
      </c>
      <c r="F14" s="68">
        <v>155.66</v>
      </c>
      <c r="G14" s="52">
        <f t="shared" si="3"/>
        <v>81.85176400795126</v>
      </c>
      <c r="H14" s="52">
        <f t="shared" si="4"/>
        <v>67.717657791777569</v>
      </c>
      <c r="I14" s="53">
        <f t="shared" si="5"/>
        <v>6.0905782002711808</v>
      </c>
      <c r="J14" s="58">
        <v>0</v>
      </c>
      <c r="K14" s="81">
        <v>32.04</v>
      </c>
      <c r="L14" s="67">
        <v>0</v>
      </c>
      <c r="M14" s="67">
        <v>0</v>
      </c>
      <c r="N14" s="67">
        <v>0</v>
      </c>
      <c r="O14" s="67">
        <v>0</v>
      </c>
      <c r="P14" s="72">
        <f t="shared" si="8"/>
        <v>0</v>
      </c>
      <c r="Q14" s="82">
        <f t="shared" si="9"/>
        <v>32.04</v>
      </c>
      <c r="R14" s="90">
        <v>0.3</v>
      </c>
      <c r="S14" s="84">
        <v>0</v>
      </c>
      <c r="T14" s="84">
        <v>0</v>
      </c>
      <c r="U14" s="84">
        <v>74.459999999999994</v>
      </c>
      <c r="V14" s="84">
        <v>0</v>
      </c>
      <c r="W14" s="84">
        <v>0</v>
      </c>
      <c r="X14" s="93">
        <f t="shared" si="10"/>
        <v>0.3</v>
      </c>
      <c r="Y14" s="94">
        <f t="shared" si="11"/>
        <v>74.459999999999994</v>
      </c>
      <c r="Z14" s="90">
        <v>0.1</v>
      </c>
      <c r="AA14" s="84">
        <v>0</v>
      </c>
      <c r="AB14" s="84">
        <v>0</v>
      </c>
      <c r="AC14" s="84">
        <v>70.709999999999994</v>
      </c>
      <c r="AD14" s="95">
        <f t="shared" si="12"/>
        <v>0.1</v>
      </c>
      <c r="AE14" s="52">
        <f t="shared" si="13"/>
        <v>70.709999999999994</v>
      </c>
      <c r="AF14" s="117">
        <v>0.16645241935483901</v>
      </c>
      <c r="AG14" s="116">
        <v>0.40281303763440901</v>
      </c>
      <c r="AH14" s="54">
        <f t="shared" si="6"/>
        <v>5.9241257809163415</v>
      </c>
      <c r="AI14" s="63">
        <f t="shared" si="7"/>
        <v>5.9251866255908112</v>
      </c>
      <c r="AJ14" s="64">
        <v>81.951764007951255</v>
      </c>
      <c r="AK14" s="61">
        <v>80.774650445963772</v>
      </c>
      <c r="AL14" s="66">
        <v>68.017657791777566</v>
      </c>
      <c r="AM14" s="61">
        <v>124.88734989081095</v>
      </c>
      <c r="AS14" s="120"/>
      <c r="BA14" s="42"/>
      <c r="BB14" s="42"/>
    </row>
    <row r="15" spans="1:54" ht="15.75" x14ac:dyDescent="0.25">
      <c r="A15" s="25">
        <v>7</v>
      </c>
      <c r="B15" s="69">
        <v>44.41</v>
      </c>
      <c r="C15" s="51">
        <f t="shared" si="0"/>
        <v>18.144851101152483</v>
      </c>
      <c r="D15" s="52">
        <f t="shared" si="1"/>
        <v>51.853665562272326</v>
      </c>
      <c r="E15" s="59">
        <f t="shared" si="2"/>
        <v>-25.588516663424834</v>
      </c>
      <c r="F15" s="68">
        <v>151.25</v>
      </c>
      <c r="G15" s="52">
        <f t="shared" si="3"/>
        <v>80.077776159804856</v>
      </c>
      <c r="H15" s="52">
        <f t="shared" si="4"/>
        <v>65.047446621313668</v>
      </c>
      <c r="I15" s="53">
        <f t="shared" si="5"/>
        <v>6.1247772188814897</v>
      </c>
      <c r="J15" s="58">
        <v>0</v>
      </c>
      <c r="K15" s="81">
        <v>32.22</v>
      </c>
      <c r="L15" s="67">
        <v>0</v>
      </c>
      <c r="M15" s="67">
        <v>0</v>
      </c>
      <c r="N15" s="67">
        <v>0</v>
      </c>
      <c r="O15" s="67">
        <v>0</v>
      </c>
      <c r="P15" s="72">
        <f t="shared" si="8"/>
        <v>0</v>
      </c>
      <c r="Q15" s="82">
        <f t="shared" si="9"/>
        <v>32.22</v>
      </c>
      <c r="R15" s="90">
        <v>4.71</v>
      </c>
      <c r="S15" s="84">
        <v>0</v>
      </c>
      <c r="T15" s="84">
        <v>0</v>
      </c>
      <c r="U15" s="84">
        <v>75.5</v>
      </c>
      <c r="V15" s="84">
        <v>0</v>
      </c>
      <c r="W15" s="84">
        <v>0</v>
      </c>
      <c r="X15" s="93">
        <f t="shared" si="10"/>
        <v>4.71</v>
      </c>
      <c r="Y15" s="94">
        <f t="shared" si="11"/>
        <v>75.5</v>
      </c>
      <c r="Z15" s="90">
        <v>1</v>
      </c>
      <c r="AA15" s="84">
        <v>0</v>
      </c>
      <c r="AB15" s="84">
        <v>0</v>
      </c>
      <c r="AC15" s="84">
        <v>70.7</v>
      </c>
      <c r="AD15" s="95">
        <f t="shared" si="12"/>
        <v>1</v>
      </c>
      <c r="AE15" s="52">
        <f t="shared" si="13"/>
        <v>70.7</v>
      </c>
      <c r="AF15" s="117">
        <v>0.16645241935483901</v>
      </c>
      <c r="AG15" s="116">
        <v>0.40281303763440901</v>
      </c>
      <c r="AH15" s="54">
        <f t="shared" si="6"/>
        <v>5.9583247995266504</v>
      </c>
      <c r="AI15" s="63">
        <f t="shared" si="7"/>
        <v>6.2286702989407559</v>
      </c>
      <c r="AJ15" s="64">
        <v>81.077776159804856</v>
      </c>
      <c r="AK15" s="61">
        <v>88.844851101152486</v>
      </c>
      <c r="AL15" s="66">
        <v>69.757446621313662</v>
      </c>
      <c r="AM15" s="61">
        <v>127.35366556227233</v>
      </c>
      <c r="AS15" s="120"/>
      <c r="BA15" s="42"/>
      <c r="BB15" s="42"/>
    </row>
    <row r="16" spans="1:54" ht="15.75" x14ac:dyDescent="0.25">
      <c r="A16" s="25">
        <v>8</v>
      </c>
      <c r="B16" s="69">
        <v>65.58</v>
      </c>
      <c r="C16" s="51">
        <f t="shared" si="0"/>
        <v>29.870640375056297</v>
      </c>
      <c r="D16" s="52">
        <f t="shared" si="1"/>
        <v>60.824575107304938</v>
      </c>
      <c r="E16" s="59">
        <f t="shared" si="2"/>
        <v>-25.115215482361243</v>
      </c>
      <c r="F16" s="68">
        <v>142.91</v>
      </c>
      <c r="G16" s="52">
        <f t="shared" si="3"/>
        <v>81.112862343360206</v>
      </c>
      <c r="H16" s="52">
        <f t="shared" si="4"/>
        <v>55.086415658792788</v>
      </c>
      <c r="I16" s="53">
        <f t="shared" si="5"/>
        <v>6.7107219978470019</v>
      </c>
      <c r="J16" s="58">
        <v>0</v>
      </c>
      <c r="K16" s="81">
        <v>32.31</v>
      </c>
      <c r="L16" s="67">
        <v>0</v>
      </c>
      <c r="M16" s="67">
        <v>0</v>
      </c>
      <c r="N16" s="67">
        <v>0</v>
      </c>
      <c r="O16" s="67">
        <v>0</v>
      </c>
      <c r="P16" s="72">
        <f t="shared" si="8"/>
        <v>0</v>
      </c>
      <c r="Q16" s="82">
        <f t="shared" si="9"/>
        <v>32.31</v>
      </c>
      <c r="R16" s="90">
        <v>26.47</v>
      </c>
      <c r="S16" s="84">
        <v>0</v>
      </c>
      <c r="T16" s="84">
        <v>0</v>
      </c>
      <c r="U16" s="84">
        <v>73.7</v>
      </c>
      <c r="V16" s="84">
        <v>0</v>
      </c>
      <c r="W16" s="84">
        <v>0</v>
      </c>
      <c r="X16" s="93">
        <f t="shared" si="10"/>
        <v>26.47</v>
      </c>
      <c r="Y16" s="94">
        <f t="shared" si="11"/>
        <v>73.7</v>
      </c>
      <c r="Z16" s="90">
        <v>3</v>
      </c>
      <c r="AA16" s="84">
        <v>0</v>
      </c>
      <c r="AB16" s="84">
        <v>0</v>
      </c>
      <c r="AC16" s="84">
        <v>71.36</v>
      </c>
      <c r="AD16" s="95">
        <f t="shared" si="12"/>
        <v>3</v>
      </c>
      <c r="AE16" s="52">
        <f t="shared" si="13"/>
        <v>71.36</v>
      </c>
      <c r="AF16" s="117">
        <v>0.16645241935483901</v>
      </c>
      <c r="AG16" s="116">
        <v>0.40281303763440901</v>
      </c>
      <c r="AH16" s="54">
        <f t="shared" si="6"/>
        <v>6.5442695784921625</v>
      </c>
      <c r="AI16" s="63">
        <f t="shared" si="7"/>
        <v>6.7919714800043494</v>
      </c>
      <c r="AJ16" s="64">
        <v>84.112862343360206</v>
      </c>
      <c r="AK16" s="61">
        <v>101.2306403750563</v>
      </c>
      <c r="AL16" s="66">
        <v>81.556415658792787</v>
      </c>
      <c r="AM16" s="61">
        <v>134.52457510730494</v>
      </c>
      <c r="AS16" s="120"/>
      <c r="BA16" s="42"/>
      <c r="BB16" s="42"/>
    </row>
    <row r="17" spans="1:54" ht="15.75" x14ac:dyDescent="0.25">
      <c r="A17" s="25">
        <v>9</v>
      </c>
      <c r="B17" s="69">
        <v>93.57</v>
      </c>
      <c r="C17" s="51">
        <f t="shared" si="0"/>
        <v>18.678080982042573</v>
      </c>
      <c r="D17" s="52">
        <f t="shared" si="1"/>
        <v>67.29901051148056</v>
      </c>
      <c r="E17" s="59">
        <f t="shared" si="2"/>
        <v>7.5929085064768671</v>
      </c>
      <c r="F17" s="68">
        <v>141.08000000000001</v>
      </c>
      <c r="G17" s="52">
        <f t="shared" si="3"/>
        <v>81.221534876702734</v>
      </c>
      <c r="H17" s="52">
        <f t="shared" si="4"/>
        <v>52.786371224933177</v>
      </c>
      <c r="I17" s="53">
        <f t="shared" si="5"/>
        <v>7.0720938983641011</v>
      </c>
      <c r="J17" s="58">
        <v>0</v>
      </c>
      <c r="K17" s="81">
        <v>0</v>
      </c>
      <c r="L17" s="67">
        <v>0</v>
      </c>
      <c r="M17" s="67">
        <v>0</v>
      </c>
      <c r="N17" s="67">
        <v>0</v>
      </c>
      <c r="O17" s="67">
        <v>0</v>
      </c>
      <c r="P17" s="72">
        <f t="shared" si="8"/>
        <v>0</v>
      </c>
      <c r="Q17" s="82">
        <f t="shared" si="9"/>
        <v>0</v>
      </c>
      <c r="R17" s="90">
        <v>34.81</v>
      </c>
      <c r="S17" s="84">
        <v>0</v>
      </c>
      <c r="T17" s="84">
        <v>0</v>
      </c>
      <c r="U17" s="84">
        <v>72.430000000000007</v>
      </c>
      <c r="V17" s="84">
        <v>0</v>
      </c>
      <c r="W17" s="84">
        <v>0</v>
      </c>
      <c r="X17" s="93">
        <f t="shared" si="10"/>
        <v>34.81</v>
      </c>
      <c r="Y17" s="94">
        <f t="shared" si="11"/>
        <v>72.430000000000007</v>
      </c>
      <c r="Z17" s="90">
        <v>6</v>
      </c>
      <c r="AA17" s="84">
        <v>0</v>
      </c>
      <c r="AB17" s="84">
        <v>0</v>
      </c>
      <c r="AC17" s="84">
        <v>91.17</v>
      </c>
      <c r="AD17" s="95">
        <f t="shared" si="12"/>
        <v>6</v>
      </c>
      <c r="AE17" s="52">
        <f t="shared" si="13"/>
        <v>91.17</v>
      </c>
      <c r="AF17" s="117">
        <v>0.16645241935483901</v>
      </c>
      <c r="AG17" s="116">
        <v>0.40281303763440901</v>
      </c>
      <c r="AH17" s="54">
        <f t="shared" si="6"/>
        <v>6.9056414790092617</v>
      </c>
      <c r="AI17" s="63">
        <f t="shared" si="7"/>
        <v>7.1900954688424576</v>
      </c>
      <c r="AJ17" s="64">
        <v>87.221534876702734</v>
      </c>
      <c r="AK17" s="61">
        <v>109.84808098204257</v>
      </c>
      <c r="AL17" s="66">
        <v>87.596371224933179</v>
      </c>
      <c r="AM17" s="61">
        <v>139.72901051148057</v>
      </c>
      <c r="AS17" s="120"/>
      <c r="BA17" s="42"/>
      <c r="BB17" s="42"/>
    </row>
    <row r="18" spans="1:54" ht="15.75" x14ac:dyDescent="0.25">
      <c r="A18" s="25">
        <v>10</v>
      </c>
      <c r="B18" s="69">
        <v>59.410000000000004</v>
      </c>
      <c r="C18" s="51">
        <f t="shared" si="0"/>
        <v>19.317552812048376</v>
      </c>
      <c r="D18" s="52">
        <f t="shared" si="1"/>
        <v>64.318497915021155</v>
      </c>
      <c r="E18" s="59">
        <f t="shared" si="2"/>
        <v>-24.226050727069495</v>
      </c>
      <c r="F18" s="68">
        <v>156.47</v>
      </c>
      <c r="G18" s="52">
        <f t="shared" si="3"/>
        <v>89.767586088089331</v>
      </c>
      <c r="H18" s="52">
        <f t="shared" si="4"/>
        <v>59.012452059343218</v>
      </c>
      <c r="I18" s="53">
        <f t="shared" si="5"/>
        <v>7.6899618525674489</v>
      </c>
      <c r="J18" s="58">
        <v>0</v>
      </c>
      <c r="K18" s="81">
        <v>31.81</v>
      </c>
      <c r="L18" s="67">
        <v>0</v>
      </c>
      <c r="M18" s="67">
        <v>0</v>
      </c>
      <c r="N18" s="67">
        <v>0</v>
      </c>
      <c r="O18" s="67">
        <v>0</v>
      </c>
      <c r="P18" s="72">
        <f t="shared" si="8"/>
        <v>0</v>
      </c>
      <c r="Q18" s="82">
        <f t="shared" si="9"/>
        <v>31.81</v>
      </c>
      <c r="R18" s="90">
        <v>31.08</v>
      </c>
      <c r="S18" s="84">
        <v>0</v>
      </c>
      <c r="T18" s="84">
        <v>0</v>
      </c>
      <c r="U18" s="84">
        <v>72.459999999999994</v>
      </c>
      <c r="V18" s="84">
        <v>0</v>
      </c>
      <c r="W18" s="84">
        <v>0</v>
      </c>
      <c r="X18" s="93">
        <f t="shared" si="10"/>
        <v>31.08</v>
      </c>
      <c r="Y18" s="94">
        <f t="shared" si="11"/>
        <v>72.459999999999994</v>
      </c>
      <c r="Z18" s="90">
        <v>10.6</v>
      </c>
      <c r="AA18" s="84">
        <v>0</v>
      </c>
      <c r="AB18" s="84">
        <v>0</v>
      </c>
      <c r="AC18" s="84">
        <v>93.17</v>
      </c>
      <c r="AD18" s="95">
        <f t="shared" si="12"/>
        <v>10.6</v>
      </c>
      <c r="AE18" s="52">
        <f t="shared" si="13"/>
        <v>93.17</v>
      </c>
      <c r="AF18" s="117">
        <v>0.16645241935483901</v>
      </c>
      <c r="AG18" s="116">
        <v>0.40281303763440901</v>
      </c>
      <c r="AH18" s="54">
        <f t="shared" si="6"/>
        <v>7.5235094332126096</v>
      </c>
      <c r="AI18" s="63">
        <f t="shared" si="7"/>
        <v>7.1811362352960941</v>
      </c>
      <c r="AJ18" s="64">
        <v>100.36758608808933</v>
      </c>
      <c r="AK18" s="61">
        <v>112.48755281204838</v>
      </c>
      <c r="AL18" s="66">
        <v>90.092452059343216</v>
      </c>
      <c r="AM18" s="61">
        <v>136.77849791502115</v>
      </c>
      <c r="AS18" s="120"/>
      <c r="BA18" s="42"/>
      <c r="BB18" s="42"/>
    </row>
    <row r="19" spans="1:54" ht="15.75" x14ac:dyDescent="0.25">
      <c r="A19" s="25">
        <v>11</v>
      </c>
      <c r="B19" s="69">
        <v>58.660000000000004</v>
      </c>
      <c r="C19" s="51">
        <f t="shared" si="0"/>
        <v>15.618661181928132</v>
      </c>
      <c r="D19" s="52">
        <f t="shared" si="1"/>
        <v>67.177748656541681</v>
      </c>
      <c r="E19" s="59">
        <f t="shared" si="2"/>
        <v>-24.136409838469802</v>
      </c>
      <c r="F19" s="68">
        <v>161.38</v>
      </c>
      <c r="G19" s="52">
        <f t="shared" si="3"/>
        <v>93.560258030702059</v>
      </c>
      <c r="H19" s="52">
        <f t="shared" si="4"/>
        <v>60.091020806756639</v>
      </c>
      <c r="I19" s="53">
        <f t="shared" si="5"/>
        <v>7.7287211625412899</v>
      </c>
      <c r="J19" s="58">
        <v>0</v>
      </c>
      <c r="K19" s="81">
        <v>31.71</v>
      </c>
      <c r="L19" s="67">
        <v>0</v>
      </c>
      <c r="M19" s="67">
        <v>0</v>
      </c>
      <c r="N19" s="67">
        <v>0</v>
      </c>
      <c r="O19" s="67">
        <v>0</v>
      </c>
      <c r="P19" s="72">
        <f t="shared" si="8"/>
        <v>0</v>
      </c>
      <c r="Q19" s="82">
        <f t="shared" si="9"/>
        <v>31.71</v>
      </c>
      <c r="R19" s="90">
        <v>30.79</v>
      </c>
      <c r="S19" s="84">
        <v>0</v>
      </c>
      <c r="T19" s="84">
        <v>0</v>
      </c>
      <c r="U19" s="84">
        <v>73.23</v>
      </c>
      <c r="V19" s="84">
        <v>0</v>
      </c>
      <c r="W19" s="84">
        <v>0</v>
      </c>
      <c r="X19" s="93">
        <f t="shared" si="10"/>
        <v>30.79</v>
      </c>
      <c r="Y19" s="94">
        <f t="shared" si="11"/>
        <v>73.23</v>
      </c>
      <c r="Z19" s="90">
        <v>7</v>
      </c>
      <c r="AA19" s="84">
        <v>0</v>
      </c>
      <c r="AB19" s="84">
        <v>0</v>
      </c>
      <c r="AC19" s="84">
        <v>92.88</v>
      </c>
      <c r="AD19" s="95">
        <f t="shared" si="12"/>
        <v>7</v>
      </c>
      <c r="AE19" s="52">
        <f t="shared" si="13"/>
        <v>92.88</v>
      </c>
      <c r="AF19" s="117">
        <v>0.16645241935483901</v>
      </c>
      <c r="AG19" s="116">
        <v>0.40281303763440901</v>
      </c>
      <c r="AH19" s="54">
        <f t="shared" si="6"/>
        <v>7.5622687431864506</v>
      </c>
      <c r="AI19" s="63">
        <f t="shared" si="7"/>
        <v>7.1707771238957889</v>
      </c>
      <c r="AJ19" s="64">
        <v>100.56025803070206</v>
      </c>
      <c r="AK19" s="61">
        <v>108.49866118192813</v>
      </c>
      <c r="AL19" s="66">
        <v>90.881020806756638</v>
      </c>
      <c r="AM19" s="61">
        <v>140.40774865654168</v>
      </c>
      <c r="AS19" s="120"/>
      <c r="BA19" s="42"/>
      <c r="BB19" s="42"/>
    </row>
    <row r="20" spans="1:54" ht="15.75" x14ac:dyDescent="0.25">
      <c r="A20" s="25">
        <v>12</v>
      </c>
      <c r="B20" s="69">
        <v>56.49</v>
      </c>
      <c r="C20" s="51">
        <f t="shared" si="0"/>
        <v>16.823997241829858</v>
      </c>
      <c r="D20" s="52">
        <f t="shared" si="1"/>
        <v>63.465601829230295</v>
      </c>
      <c r="E20" s="59">
        <f t="shared" si="2"/>
        <v>-23.799599071060165</v>
      </c>
      <c r="F20" s="68">
        <v>114.2</v>
      </c>
      <c r="G20" s="52">
        <f t="shared" si="3"/>
        <v>59.28415692068198</v>
      </c>
      <c r="H20" s="52">
        <f t="shared" si="4"/>
        <v>49.254651517501628</v>
      </c>
      <c r="I20" s="53">
        <f t="shared" si="5"/>
        <v>5.6611915618163939</v>
      </c>
      <c r="J20" s="58">
        <v>0</v>
      </c>
      <c r="K20" s="81">
        <v>31.25</v>
      </c>
      <c r="L20" s="67">
        <v>0</v>
      </c>
      <c r="M20" s="67">
        <v>0</v>
      </c>
      <c r="N20" s="67">
        <v>0</v>
      </c>
      <c r="O20" s="67">
        <v>0</v>
      </c>
      <c r="P20" s="72">
        <f t="shared" si="8"/>
        <v>0</v>
      </c>
      <c r="Q20" s="82">
        <f t="shared" si="9"/>
        <v>31.25</v>
      </c>
      <c r="R20" s="90">
        <v>23.36</v>
      </c>
      <c r="S20" s="84">
        <v>0</v>
      </c>
      <c r="T20" s="84">
        <v>0</v>
      </c>
      <c r="U20" s="84">
        <v>73.27</v>
      </c>
      <c r="V20" s="84">
        <v>0</v>
      </c>
      <c r="W20" s="84">
        <v>0</v>
      </c>
      <c r="X20" s="93">
        <f t="shared" si="10"/>
        <v>23.36</v>
      </c>
      <c r="Y20" s="94">
        <f t="shared" si="11"/>
        <v>73.27</v>
      </c>
      <c r="Z20" s="90">
        <v>7.2</v>
      </c>
      <c r="AA20" s="84">
        <v>0</v>
      </c>
      <c r="AB20" s="84">
        <v>0</v>
      </c>
      <c r="AC20" s="84">
        <v>91.07</v>
      </c>
      <c r="AD20" s="95">
        <f t="shared" si="12"/>
        <v>7.2</v>
      </c>
      <c r="AE20" s="52">
        <f t="shared" si="13"/>
        <v>91.07</v>
      </c>
      <c r="AF20" s="117">
        <v>0.16645241935483901</v>
      </c>
      <c r="AG20" s="116">
        <v>0.40281303763440901</v>
      </c>
      <c r="AH20" s="54">
        <f t="shared" si="6"/>
        <v>5.4947391424615546</v>
      </c>
      <c r="AI20" s="63">
        <f t="shared" si="7"/>
        <v>7.047587891305426</v>
      </c>
      <c r="AJ20" s="64">
        <v>66.484156920681983</v>
      </c>
      <c r="AK20" s="61">
        <v>107.89399724182985</v>
      </c>
      <c r="AL20" s="66">
        <v>72.614651517501628</v>
      </c>
      <c r="AM20" s="61">
        <v>136.73560182923029</v>
      </c>
      <c r="AS20" s="120"/>
      <c r="BA20" s="42"/>
      <c r="BB20" s="42"/>
    </row>
    <row r="21" spans="1:54" ht="15.75" x14ac:dyDescent="0.25">
      <c r="A21" s="25">
        <v>13</v>
      </c>
      <c r="B21" s="69">
        <v>52.319999999999993</v>
      </c>
      <c r="C21" s="51">
        <f t="shared" si="0"/>
        <v>10.93142071312802</v>
      </c>
      <c r="D21" s="52">
        <f t="shared" si="1"/>
        <v>65.42888373221588</v>
      </c>
      <c r="E21" s="59">
        <f t="shared" si="2"/>
        <v>-24.040304445343899</v>
      </c>
      <c r="F21" s="68">
        <v>110.37</v>
      </c>
      <c r="G21" s="52">
        <f t="shared" si="3"/>
        <v>60.842280502447707</v>
      </c>
      <c r="H21" s="52">
        <f t="shared" si="4"/>
        <v>43.263866156233874</v>
      </c>
      <c r="I21" s="53">
        <f t="shared" si="5"/>
        <v>6.2638533413184225</v>
      </c>
      <c r="J21" s="58">
        <v>0</v>
      </c>
      <c r="K21" s="81">
        <v>31.33</v>
      </c>
      <c r="L21" s="67">
        <v>0</v>
      </c>
      <c r="M21" s="67">
        <v>0</v>
      </c>
      <c r="N21" s="67">
        <v>0</v>
      </c>
      <c r="O21" s="67">
        <v>0</v>
      </c>
      <c r="P21" s="72">
        <f t="shared" si="8"/>
        <v>0</v>
      </c>
      <c r="Q21" s="82">
        <f t="shared" si="9"/>
        <v>31.33</v>
      </c>
      <c r="R21" s="90">
        <v>35.25</v>
      </c>
      <c r="S21" s="84">
        <v>0</v>
      </c>
      <c r="T21" s="84">
        <v>0</v>
      </c>
      <c r="U21" s="84">
        <v>72.010000000000005</v>
      </c>
      <c r="V21" s="84">
        <v>0</v>
      </c>
      <c r="W21" s="84">
        <v>0</v>
      </c>
      <c r="X21" s="93">
        <f t="shared" si="10"/>
        <v>35.25</v>
      </c>
      <c r="Y21" s="94">
        <f t="shared" si="11"/>
        <v>72.010000000000005</v>
      </c>
      <c r="Z21" s="90">
        <v>15</v>
      </c>
      <c r="AA21" s="84">
        <v>0</v>
      </c>
      <c r="AB21" s="84">
        <v>0</v>
      </c>
      <c r="AC21" s="84">
        <v>90.68</v>
      </c>
      <c r="AD21" s="95">
        <f t="shared" si="12"/>
        <v>15</v>
      </c>
      <c r="AE21" s="52">
        <f t="shared" si="13"/>
        <v>90.68</v>
      </c>
      <c r="AF21" s="117">
        <v>0.16645241935483901</v>
      </c>
      <c r="AG21" s="116">
        <v>0.40281303763440901</v>
      </c>
      <c r="AH21" s="54">
        <f t="shared" si="6"/>
        <v>6.0974009219635832</v>
      </c>
      <c r="AI21" s="63">
        <f t="shared" si="7"/>
        <v>6.8868825170216894</v>
      </c>
      <c r="AJ21" s="64">
        <v>75.842280502447707</v>
      </c>
      <c r="AK21" s="61">
        <v>101.61142071312803</v>
      </c>
      <c r="AL21" s="66">
        <v>78.513866156233874</v>
      </c>
      <c r="AM21" s="61">
        <v>137.43888373221588</v>
      </c>
      <c r="AS21" s="120"/>
      <c r="BA21" s="42"/>
      <c r="BB21" s="42"/>
    </row>
    <row r="22" spans="1:54" s="49" customFormat="1" ht="15.75" x14ac:dyDescent="0.25">
      <c r="A22" s="25">
        <v>14</v>
      </c>
      <c r="B22" s="69">
        <v>60.85</v>
      </c>
      <c r="C22" s="51">
        <f t="shared" si="0"/>
        <v>18.290641002744508</v>
      </c>
      <c r="D22" s="52">
        <f t="shared" si="1"/>
        <v>66.392366542380927</v>
      </c>
      <c r="E22" s="59">
        <f t="shared" si="2"/>
        <v>-23.833007545125451</v>
      </c>
      <c r="F22" s="68">
        <v>118.65</v>
      </c>
      <c r="G22" s="52">
        <f t="shared" si="3"/>
        <v>66.107730220511428</v>
      </c>
      <c r="H22" s="52">
        <f t="shared" si="4"/>
        <v>46.45929135959004</v>
      </c>
      <c r="I22" s="53">
        <f t="shared" si="5"/>
        <v>6.0829784198985513</v>
      </c>
      <c r="J22" s="58">
        <v>0</v>
      </c>
      <c r="K22" s="81">
        <v>31.38</v>
      </c>
      <c r="L22" s="67">
        <v>0</v>
      </c>
      <c r="M22" s="67">
        <v>0</v>
      </c>
      <c r="N22" s="67">
        <v>0</v>
      </c>
      <c r="O22" s="67">
        <v>0</v>
      </c>
      <c r="P22" s="72">
        <f t="shared" si="8"/>
        <v>0</v>
      </c>
      <c r="Q22" s="82">
        <f t="shared" si="9"/>
        <v>31.38</v>
      </c>
      <c r="R22" s="90">
        <v>28.41</v>
      </c>
      <c r="S22" s="84">
        <v>0</v>
      </c>
      <c r="T22" s="84">
        <v>0</v>
      </c>
      <c r="U22" s="84">
        <v>72.849999999999994</v>
      </c>
      <c r="V22" s="84">
        <v>0</v>
      </c>
      <c r="W22" s="84">
        <v>0</v>
      </c>
      <c r="X22" s="93">
        <f t="shared" si="10"/>
        <v>28.41</v>
      </c>
      <c r="Y22" s="94">
        <f t="shared" si="11"/>
        <v>72.849999999999994</v>
      </c>
      <c r="Z22" s="90">
        <v>8.8000000000000007</v>
      </c>
      <c r="AA22" s="84">
        <v>0</v>
      </c>
      <c r="AB22" s="84">
        <v>0</v>
      </c>
      <c r="AC22" s="84">
        <v>90.45</v>
      </c>
      <c r="AD22" s="95">
        <f t="shared" si="12"/>
        <v>8.8000000000000007</v>
      </c>
      <c r="AE22" s="52">
        <f t="shared" si="13"/>
        <v>90.45</v>
      </c>
      <c r="AF22" s="117">
        <v>0.16645241935483901</v>
      </c>
      <c r="AG22" s="116">
        <v>0.40281303763440901</v>
      </c>
      <c r="AH22" s="54">
        <f t="shared" si="6"/>
        <v>5.9165260005437119</v>
      </c>
      <c r="AI22" s="63">
        <f t="shared" si="7"/>
        <v>7.1441794172401387</v>
      </c>
      <c r="AJ22" s="64">
        <v>74.907730220511425</v>
      </c>
      <c r="AK22" s="61">
        <v>108.74064100274451</v>
      </c>
      <c r="AL22" s="66">
        <v>74.869291359590036</v>
      </c>
      <c r="AM22" s="61">
        <v>139.24236654238092</v>
      </c>
      <c r="AP22"/>
      <c r="AQ22"/>
      <c r="AR22"/>
      <c r="AS22" s="121"/>
      <c r="BA22" s="50"/>
      <c r="BB22" s="50"/>
    </row>
    <row r="23" spans="1:54" ht="15.75" x14ac:dyDescent="0.25">
      <c r="A23" s="25">
        <v>15</v>
      </c>
      <c r="B23" s="69">
        <v>78.010000000000005</v>
      </c>
      <c r="C23" s="51">
        <f t="shared" si="0"/>
        <v>21.456669607346882</v>
      </c>
      <c r="D23" s="52">
        <f t="shared" si="1"/>
        <v>79.733900070070192</v>
      </c>
      <c r="E23" s="59">
        <f t="shared" si="2"/>
        <v>-23.180569677417061</v>
      </c>
      <c r="F23" s="68">
        <v>136.68</v>
      </c>
      <c r="G23" s="52">
        <f t="shared" si="3"/>
        <v>79.217342093063252</v>
      </c>
      <c r="H23" s="52">
        <f t="shared" si="4"/>
        <v>50.47720214497955</v>
      </c>
      <c r="I23" s="53">
        <f t="shared" si="5"/>
        <v>6.9854557619572111</v>
      </c>
      <c r="J23" s="58">
        <v>0</v>
      </c>
      <c r="K23" s="81">
        <v>31.25</v>
      </c>
      <c r="L23" s="67">
        <v>0</v>
      </c>
      <c r="M23" s="67">
        <v>0</v>
      </c>
      <c r="N23" s="67">
        <v>0</v>
      </c>
      <c r="O23" s="67">
        <v>0</v>
      </c>
      <c r="P23" s="72">
        <f t="shared" si="8"/>
        <v>0</v>
      </c>
      <c r="Q23" s="82">
        <f t="shared" si="9"/>
        <v>31.25</v>
      </c>
      <c r="R23" s="90">
        <v>32.130000000000003</v>
      </c>
      <c r="S23" s="84">
        <v>0</v>
      </c>
      <c r="T23" s="84">
        <v>0</v>
      </c>
      <c r="U23" s="84">
        <v>72.17</v>
      </c>
      <c r="V23" s="84">
        <v>0</v>
      </c>
      <c r="W23" s="84">
        <v>0</v>
      </c>
      <c r="X23" s="93">
        <f t="shared" si="10"/>
        <v>32.130000000000003</v>
      </c>
      <c r="Y23" s="94">
        <f t="shared" si="11"/>
        <v>72.17</v>
      </c>
      <c r="Z23" s="90">
        <v>10.8</v>
      </c>
      <c r="AA23" s="84">
        <v>0</v>
      </c>
      <c r="AB23" s="84">
        <v>0</v>
      </c>
      <c r="AC23" s="84">
        <v>92.76</v>
      </c>
      <c r="AD23" s="95">
        <f t="shared" si="12"/>
        <v>10.8</v>
      </c>
      <c r="AE23" s="52">
        <f t="shared" si="13"/>
        <v>92.76</v>
      </c>
      <c r="AF23" s="117">
        <v>0.16645241935483901</v>
      </c>
      <c r="AG23" s="116">
        <v>0.40281303763440901</v>
      </c>
      <c r="AH23" s="54">
        <f t="shared" si="6"/>
        <v>6.8190033426023717</v>
      </c>
      <c r="AI23" s="63">
        <f t="shared" si="7"/>
        <v>7.6666172849485292</v>
      </c>
      <c r="AJ23" s="64">
        <v>90.017342093063249</v>
      </c>
      <c r="AK23" s="61">
        <v>114.21666960734689</v>
      </c>
      <c r="AL23" s="66">
        <v>82.607202144979553</v>
      </c>
      <c r="AM23" s="61">
        <v>151.90390007007019</v>
      </c>
      <c r="AS23" s="120"/>
      <c r="BA23" s="42"/>
      <c r="BB23" s="42"/>
    </row>
    <row r="24" spans="1:54" ht="15.75" x14ac:dyDescent="0.25">
      <c r="A24" s="25">
        <v>16</v>
      </c>
      <c r="B24" s="69">
        <v>74.02000000000001</v>
      </c>
      <c r="C24" s="51">
        <f t="shared" si="0"/>
        <v>17.222866071522745</v>
      </c>
      <c r="D24" s="52">
        <f t="shared" si="1"/>
        <v>77.861670733343857</v>
      </c>
      <c r="E24" s="59">
        <f t="shared" si="2"/>
        <v>-21.064536804866623</v>
      </c>
      <c r="F24" s="68">
        <v>155.47</v>
      </c>
      <c r="G24" s="52">
        <f t="shared" si="3"/>
        <v>94.421466358762743</v>
      </c>
      <c r="H24" s="52">
        <f t="shared" si="4"/>
        <v>53.936540585470389</v>
      </c>
      <c r="I24" s="53">
        <f t="shared" si="5"/>
        <v>7.1119930557668445</v>
      </c>
      <c r="J24" s="58">
        <v>0</v>
      </c>
      <c r="K24" s="81">
        <v>29.23</v>
      </c>
      <c r="L24" s="67">
        <v>0</v>
      </c>
      <c r="M24" s="67">
        <v>0</v>
      </c>
      <c r="N24" s="67">
        <v>0</v>
      </c>
      <c r="O24" s="67">
        <v>0</v>
      </c>
      <c r="P24" s="72">
        <f t="shared" si="8"/>
        <v>0</v>
      </c>
      <c r="Q24" s="82">
        <f t="shared" si="9"/>
        <v>29.23</v>
      </c>
      <c r="R24" s="90">
        <v>20.07</v>
      </c>
      <c r="S24" s="84">
        <v>0</v>
      </c>
      <c r="T24" s="84">
        <v>0</v>
      </c>
      <c r="U24" s="84">
        <v>71.900000000000006</v>
      </c>
      <c r="V24" s="84">
        <v>0</v>
      </c>
      <c r="W24" s="84">
        <v>0</v>
      </c>
      <c r="X24" s="93">
        <f t="shared" si="10"/>
        <v>20.07</v>
      </c>
      <c r="Y24" s="94">
        <f t="shared" si="11"/>
        <v>71.900000000000006</v>
      </c>
      <c r="Z24" s="90">
        <v>7.4</v>
      </c>
      <c r="AA24" s="84">
        <v>0</v>
      </c>
      <c r="AB24" s="84">
        <v>0</v>
      </c>
      <c r="AC24" s="84">
        <v>102.47</v>
      </c>
      <c r="AD24" s="95">
        <f t="shared" si="12"/>
        <v>7.4</v>
      </c>
      <c r="AE24" s="52">
        <f t="shared" si="13"/>
        <v>102.47</v>
      </c>
      <c r="AF24" s="117">
        <v>0.16645241935483901</v>
      </c>
      <c r="AG24" s="116">
        <v>0.40281303763440901</v>
      </c>
      <c r="AH24" s="54">
        <f t="shared" si="6"/>
        <v>6.9455406364120051</v>
      </c>
      <c r="AI24" s="63">
        <f t="shared" si="7"/>
        <v>7.7626501574989675</v>
      </c>
      <c r="AJ24" s="64">
        <v>101.82146635876275</v>
      </c>
      <c r="AK24" s="61">
        <v>119.69286607152274</v>
      </c>
      <c r="AL24" s="66">
        <v>74.00654058547039</v>
      </c>
      <c r="AM24" s="61">
        <v>149.76167073334386</v>
      </c>
      <c r="AS24" s="120"/>
      <c r="BA24" s="42"/>
      <c r="BB24" s="42"/>
    </row>
    <row r="25" spans="1:54" ht="15.75" x14ac:dyDescent="0.25">
      <c r="A25" s="25">
        <v>17</v>
      </c>
      <c r="B25" s="69">
        <v>50.84</v>
      </c>
      <c r="C25" s="51">
        <f t="shared" si="0"/>
        <v>7.9047829525012645</v>
      </c>
      <c r="D25" s="52">
        <f t="shared" si="1"/>
        <v>64.29937337782674</v>
      </c>
      <c r="E25" s="59">
        <f t="shared" si="2"/>
        <v>-21.364156330328019</v>
      </c>
      <c r="F25" s="68">
        <v>185.26</v>
      </c>
      <c r="G25" s="52">
        <f t="shared" si="3"/>
        <v>116.39778860889142</v>
      </c>
      <c r="H25" s="52">
        <f t="shared" si="4"/>
        <v>60.858374930243059</v>
      </c>
      <c r="I25" s="53">
        <f t="shared" si="5"/>
        <v>8.0038364608655268</v>
      </c>
      <c r="J25" s="58">
        <v>0</v>
      </c>
      <c r="K25" s="81">
        <v>29.26</v>
      </c>
      <c r="L25" s="67">
        <v>0</v>
      </c>
      <c r="M25" s="67">
        <v>0</v>
      </c>
      <c r="N25" s="67">
        <v>0</v>
      </c>
      <c r="O25" s="67">
        <v>0</v>
      </c>
      <c r="P25" s="72">
        <f t="shared" si="8"/>
        <v>0</v>
      </c>
      <c r="Q25" s="82">
        <f t="shared" si="9"/>
        <v>29.26</v>
      </c>
      <c r="R25" s="90">
        <v>19.25</v>
      </c>
      <c r="S25" s="84">
        <v>0</v>
      </c>
      <c r="T25" s="84">
        <v>0</v>
      </c>
      <c r="U25" s="84">
        <v>86.26</v>
      </c>
      <c r="V25" s="84">
        <v>0</v>
      </c>
      <c r="W25" s="84">
        <v>0</v>
      </c>
      <c r="X25" s="93">
        <f t="shared" si="10"/>
        <v>19.25</v>
      </c>
      <c r="Y25" s="94">
        <f t="shared" si="11"/>
        <v>86.26</v>
      </c>
      <c r="Z25" s="90">
        <v>1.9</v>
      </c>
      <c r="AA25" s="84">
        <v>0</v>
      </c>
      <c r="AB25" s="84">
        <v>0</v>
      </c>
      <c r="AC25" s="84">
        <v>101.63</v>
      </c>
      <c r="AD25" s="95">
        <f t="shared" si="12"/>
        <v>1.9</v>
      </c>
      <c r="AE25" s="52">
        <f t="shared" si="13"/>
        <v>101.63</v>
      </c>
      <c r="AF25" s="117">
        <v>0.16645241935483901</v>
      </c>
      <c r="AG25" s="116">
        <v>0.40281303763440901</v>
      </c>
      <c r="AH25" s="54">
        <f t="shared" si="6"/>
        <v>7.8373840415106883</v>
      </c>
      <c r="AI25" s="63">
        <f t="shared" si="7"/>
        <v>7.4930306320375735</v>
      </c>
      <c r="AJ25" s="64">
        <v>118.29778860889142</v>
      </c>
      <c r="AK25" s="61">
        <v>109.53478295250126</v>
      </c>
      <c r="AL25" s="66">
        <v>80.108374930243059</v>
      </c>
      <c r="AM25" s="61">
        <v>150.55937337782674</v>
      </c>
      <c r="AS25" s="120"/>
      <c r="BA25" s="42"/>
      <c r="BB25" s="42"/>
    </row>
    <row r="26" spans="1:54" ht="15.75" x14ac:dyDescent="0.25">
      <c r="A26" s="25">
        <v>18</v>
      </c>
      <c r="B26" s="69">
        <v>60.83</v>
      </c>
      <c r="C26" s="51">
        <f t="shared" si="0"/>
        <v>11.019050534278591</v>
      </c>
      <c r="D26" s="52">
        <f t="shared" si="1"/>
        <v>71.272142072242133</v>
      </c>
      <c r="E26" s="59">
        <f t="shared" si="2"/>
        <v>-21.461192606520743</v>
      </c>
      <c r="F26" s="68">
        <v>201.83</v>
      </c>
      <c r="G26" s="52">
        <f t="shared" si="3"/>
        <v>102.762530082666</v>
      </c>
      <c r="H26" s="52">
        <f t="shared" si="4"/>
        <v>91.237670521435376</v>
      </c>
      <c r="I26" s="53">
        <f t="shared" si="5"/>
        <v>7.8297993958986174</v>
      </c>
      <c r="J26" s="58">
        <v>0</v>
      </c>
      <c r="K26" s="81">
        <v>29.31</v>
      </c>
      <c r="L26" s="67">
        <v>0</v>
      </c>
      <c r="M26" s="67">
        <v>0</v>
      </c>
      <c r="N26" s="67">
        <v>0</v>
      </c>
      <c r="O26" s="67">
        <v>0</v>
      </c>
      <c r="P26" s="72">
        <f t="shared" si="8"/>
        <v>0</v>
      </c>
      <c r="Q26" s="82">
        <f t="shared" si="9"/>
        <v>29.31</v>
      </c>
      <c r="R26" s="90">
        <v>0</v>
      </c>
      <c r="S26" s="84">
        <v>0</v>
      </c>
      <c r="T26" s="84">
        <v>0</v>
      </c>
      <c r="U26" s="84">
        <v>73.22</v>
      </c>
      <c r="V26" s="84">
        <v>0</v>
      </c>
      <c r="W26" s="84">
        <v>0</v>
      </c>
      <c r="X26" s="93">
        <f t="shared" si="10"/>
        <v>0</v>
      </c>
      <c r="Y26" s="94">
        <f t="shared" si="11"/>
        <v>73.22</v>
      </c>
      <c r="Z26" s="90">
        <v>0</v>
      </c>
      <c r="AA26" s="84">
        <v>0</v>
      </c>
      <c r="AB26" s="84">
        <v>0</v>
      </c>
      <c r="AC26" s="84">
        <v>102.95</v>
      </c>
      <c r="AD26" s="95">
        <f t="shared" si="12"/>
        <v>0</v>
      </c>
      <c r="AE26" s="52">
        <f t="shared" si="13"/>
        <v>102.95</v>
      </c>
      <c r="AF26" s="117">
        <v>0.16645241935483901</v>
      </c>
      <c r="AG26" s="116">
        <v>0.40281303763440901</v>
      </c>
      <c r="AH26" s="54">
        <f t="shared" si="6"/>
        <v>7.6633469765437781</v>
      </c>
      <c r="AI26" s="63">
        <f t="shared" si="7"/>
        <v>7.4459943558448458</v>
      </c>
      <c r="AJ26" s="64">
        <v>102.762530082666</v>
      </c>
      <c r="AK26" s="61">
        <v>113.96905053427859</v>
      </c>
      <c r="AL26" s="127">
        <v>91.237670521435376</v>
      </c>
      <c r="AM26" s="61">
        <v>144.49214207224213</v>
      </c>
      <c r="AS26" s="120"/>
      <c r="BA26" s="42"/>
      <c r="BB26" s="42"/>
    </row>
    <row r="27" spans="1:54" ht="15.75" x14ac:dyDescent="0.25">
      <c r="A27" s="25">
        <v>19</v>
      </c>
      <c r="B27" s="69">
        <v>66.039999999999992</v>
      </c>
      <c r="C27" s="51">
        <f t="shared" si="0"/>
        <v>18.218269062700571</v>
      </c>
      <c r="D27" s="52">
        <f t="shared" si="1"/>
        <v>69.226975713105702</v>
      </c>
      <c r="E27" s="59">
        <f t="shared" si="2"/>
        <v>-21.405244775806278</v>
      </c>
      <c r="F27" s="68">
        <v>230.83</v>
      </c>
      <c r="G27" s="52">
        <f t="shared" si="3"/>
        <v>120.1728377367874</v>
      </c>
      <c r="H27" s="52">
        <f t="shared" si="4"/>
        <v>101.72537948409605</v>
      </c>
      <c r="I27" s="53">
        <f t="shared" si="5"/>
        <v>8.931782779116558</v>
      </c>
      <c r="J27" s="58">
        <v>0</v>
      </c>
      <c r="K27" s="81">
        <v>29.41</v>
      </c>
      <c r="L27" s="67">
        <v>0</v>
      </c>
      <c r="M27" s="67">
        <v>0</v>
      </c>
      <c r="N27" s="67">
        <v>0</v>
      </c>
      <c r="O27" s="67">
        <v>0</v>
      </c>
      <c r="P27" s="72">
        <f t="shared" si="8"/>
        <v>0</v>
      </c>
      <c r="Q27" s="82">
        <f t="shared" si="9"/>
        <v>29.41</v>
      </c>
      <c r="R27" s="90">
        <v>0</v>
      </c>
      <c r="S27" s="84">
        <v>0</v>
      </c>
      <c r="T27" s="84">
        <v>0</v>
      </c>
      <c r="U27" s="84">
        <v>73.94</v>
      </c>
      <c r="V27" s="84">
        <v>0</v>
      </c>
      <c r="W27" s="84">
        <v>0</v>
      </c>
      <c r="X27" s="93">
        <f t="shared" si="10"/>
        <v>0</v>
      </c>
      <c r="Y27" s="94">
        <f t="shared" si="11"/>
        <v>73.94</v>
      </c>
      <c r="Z27" s="90">
        <v>0</v>
      </c>
      <c r="AA27" s="84">
        <v>0</v>
      </c>
      <c r="AB27" s="84">
        <v>0</v>
      </c>
      <c r="AC27" s="84">
        <v>102.49</v>
      </c>
      <c r="AD27" s="95">
        <f t="shared" si="12"/>
        <v>0</v>
      </c>
      <c r="AE27" s="52">
        <f t="shared" si="13"/>
        <v>102.49</v>
      </c>
      <c r="AF27" s="117">
        <v>0.16645241935483901</v>
      </c>
      <c r="AG27" s="116">
        <v>0.40281303763440901</v>
      </c>
      <c r="AH27" s="54">
        <f t="shared" si="6"/>
        <v>8.7653303597617196</v>
      </c>
      <c r="AI27" s="63">
        <f t="shared" si="7"/>
        <v>7.6019421865593131</v>
      </c>
      <c r="AJ27" s="64">
        <v>120.1728377367874</v>
      </c>
      <c r="AK27" s="61">
        <v>120.70826906270057</v>
      </c>
      <c r="AL27" s="127">
        <v>101.72537948409605</v>
      </c>
      <c r="AM27" s="61">
        <v>143.1669757131057</v>
      </c>
      <c r="AS27" s="120"/>
      <c r="BA27" s="42"/>
      <c r="BB27" s="42"/>
    </row>
    <row r="28" spans="1:54" ht="15.75" x14ac:dyDescent="0.25">
      <c r="A28" s="25">
        <v>20</v>
      </c>
      <c r="B28" s="69">
        <v>44.55</v>
      </c>
      <c r="C28" s="51">
        <f t="shared" si="0"/>
        <v>15.05246540281901</v>
      </c>
      <c r="D28" s="52">
        <f t="shared" si="1"/>
        <v>51.073450000947702</v>
      </c>
      <c r="E28" s="59">
        <f t="shared" si="2"/>
        <v>-21.575915403766743</v>
      </c>
      <c r="F28" s="68">
        <v>225.11</v>
      </c>
      <c r="G28" s="52">
        <f t="shared" si="3"/>
        <v>110.12516987166579</v>
      </c>
      <c r="H28" s="52">
        <f t="shared" si="4"/>
        <v>106.27040441089952</v>
      </c>
      <c r="I28" s="53">
        <f t="shared" si="5"/>
        <v>8.7144257174347199</v>
      </c>
      <c r="J28" s="58">
        <v>0</v>
      </c>
      <c r="K28" s="81">
        <v>29.46</v>
      </c>
      <c r="L28" s="67">
        <v>0</v>
      </c>
      <c r="M28" s="67">
        <v>0</v>
      </c>
      <c r="N28" s="67">
        <v>0</v>
      </c>
      <c r="O28" s="67">
        <v>0</v>
      </c>
      <c r="P28" s="72">
        <f t="shared" si="8"/>
        <v>0</v>
      </c>
      <c r="Q28" s="82">
        <f t="shared" si="9"/>
        <v>29.46</v>
      </c>
      <c r="R28" s="90">
        <v>0</v>
      </c>
      <c r="S28" s="84">
        <v>0</v>
      </c>
      <c r="T28" s="84">
        <v>0</v>
      </c>
      <c r="U28" s="84">
        <v>88.47</v>
      </c>
      <c r="V28" s="84">
        <v>0</v>
      </c>
      <c r="W28" s="84">
        <v>0</v>
      </c>
      <c r="X28" s="93">
        <f t="shared" si="10"/>
        <v>0</v>
      </c>
      <c r="Y28" s="94">
        <f t="shared" si="11"/>
        <v>88.47</v>
      </c>
      <c r="Z28" s="90">
        <v>0</v>
      </c>
      <c r="AA28" s="84">
        <v>0</v>
      </c>
      <c r="AB28" s="84">
        <v>0</v>
      </c>
      <c r="AC28" s="84">
        <v>105.09</v>
      </c>
      <c r="AD28" s="95">
        <f t="shared" si="12"/>
        <v>0</v>
      </c>
      <c r="AE28" s="52">
        <f t="shared" si="13"/>
        <v>105.09</v>
      </c>
      <c r="AF28" s="117">
        <v>0.16645241935483901</v>
      </c>
      <c r="AG28" s="116">
        <v>0.40281303763440901</v>
      </c>
      <c r="AH28" s="54">
        <f t="shared" si="6"/>
        <v>8.5479732980798815</v>
      </c>
      <c r="AI28" s="63">
        <f t="shared" si="7"/>
        <v>7.4812715585988485</v>
      </c>
      <c r="AJ28" s="64">
        <v>110.12516987166579</v>
      </c>
      <c r="AK28" s="61">
        <v>120.14246540281901</v>
      </c>
      <c r="AL28" s="127">
        <v>106.27040441089952</v>
      </c>
      <c r="AM28" s="61">
        <v>139.5434500009477</v>
      </c>
      <c r="AS28" s="120"/>
      <c r="BA28" s="42"/>
      <c r="BB28" s="42"/>
    </row>
    <row r="29" spans="1:54" ht="15.75" x14ac:dyDescent="0.25">
      <c r="A29" s="25">
        <v>21</v>
      </c>
      <c r="B29" s="69">
        <v>42.14</v>
      </c>
      <c r="C29" s="51">
        <f t="shared" si="0"/>
        <v>15.083741289193242</v>
      </c>
      <c r="D29" s="52">
        <f t="shared" si="1"/>
        <v>48.677403245877059</v>
      </c>
      <c r="E29" s="59">
        <f t="shared" si="2"/>
        <v>-21.621144535070304</v>
      </c>
      <c r="F29" s="68">
        <v>226.94</v>
      </c>
      <c r="G29" s="52">
        <f t="shared" si="3"/>
        <v>111.04867009244759</v>
      </c>
      <c r="H29" s="52">
        <f t="shared" si="4"/>
        <v>107.10736514629943</v>
      </c>
      <c r="I29" s="53">
        <f t="shared" si="5"/>
        <v>8.7839647612529728</v>
      </c>
      <c r="J29" s="58">
        <v>0</v>
      </c>
      <c r="K29" s="81">
        <v>29.37</v>
      </c>
      <c r="L29" s="67">
        <v>0</v>
      </c>
      <c r="M29" s="67">
        <v>0</v>
      </c>
      <c r="N29" s="67">
        <v>0</v>
      </c>
      <c r="O29" s="67">
        <v>0</v>
      </c>
      <c r="P29" s="72">
        <f t="shared" si="8"/>
        <v>0</v>
      </c>
      <c r="Q29" s="82">
        <f t="shared" si="9"/>
        <v>29.37</v>
      </c>
      <c r="R29" s="90">
        <v>0</v>
      </c>
      <c r="S29" s="84">
        <v>0</v>
      </c>
      <c r="T29" s="84">
        <v>0</v>
      </c>
      <c r="U29" s="84">
        <v>88.63</v>
      </c>
      <c r="V29" s="84">
        <v>0</v>
      </c>
      <c r="W29" s="84">
        <v>0</v>
      </c>
      <c r="X29" s="93">
        <f t="shared" si="10"/>
        <v>0</v>
      </c>
      <c r="Y29" s="94">
        <f t="shared" si="11"/>
        <v>88.63</v>
      </c>
      <c r="Z29" s="90">
        <v>0</v>
      </c>
      <c r="AA29" s="84">
        <v>0</v>
      </c>
      <c r="AB29" s="84">
        <v>0</v>
      </c>
      <c r="AC29" s="84">
        <v>102.6</v>
      </c>
      <c r="AD29" s="95">
        <f t="shared" si="12"/>
        <v>0</v>
      </c>
      <c r="AE29" s="52">
        <f t="shared" si="13"/>
        <v>102.6</v>
      </c>
      <c r="AF29" s="117">
        <v>0.16645241935483901</v>
      </c>
      <c r="AG29" s="116">
        <v>0.40281303763440901</v>
      </c>
      <c r="AH29" s="54">
        <f t="shared" si="6"/>
        <v>8.6175123418981343</v>
      </c>
      <c r="AI29" s="63">
        <f t="shared" si="7"/>
        <v>7.3460424272952878</v>
      </c>
      <c r="AJ29" s="64">
        <v>111.04867009244759</v>
      </c>
      <c r="AK29" s="61">
        <v>117.68374128919324</v>
      </c>
      <c r="AL29" s="127">
        <v>107.10736514629943</v>
      </c>
      <c r="AM29" s="61">
        <v>137.30740324587705</v>
      </c>
      <c r="AS29" s="120"/>
      <c r="BA29" s="42"/>
      <c r="BB29" s="42"/>
    </row>
    <row r="30" spans="1:54" ht="15.75" x14ac:dyDescent="0.25">
      <c r="A30" s="25">
        <v>22</v>
      </c>
      <c r="B30" s="69">
        <v>31.28</v>
      </c>
      <c r="C30" s="51">
        <f t="shared" si="0"/>
        <v>8.5292347532064241</v>
      </c>
      <c r="D30" s="52">
        <f t="shared" si="1"/>
        <v>44.748727118888397</v>
      </c>
      <c r="E30" s="59">
        <f t="shared" si="2"/>
        <v>-21.997961872094823</v>
      </c>
      <c r="F30" s="68">
        <v>210.04</v>
      </c>
      <c r="G30" s="52">
        <f t="shared" si="3"/>
        <v>107.73544631875694</v>
      </c>
      <c r="H30" s="52">
        <f t="shared" si="4"/>
        <v>94.162779455615905</v>
      </c>
      <c r="I30" s="53">
        <f t="shared" si="5"/>
        <v>8.1417742256271293</v>
      </c>
      <c r="J30" s="58">
        <v>0</v>
      </c>
      <c r="K30" s="81">
        <v>29.48</v>
      </c>
      <c r="L30" s="67">
        <v>0</v>
      </c>
      <c r="M30" s="67">
        <v>0</v>
      </c>
      <c r="N30" s="67">
        <v>0</v>
      </c>
      <c r="O30" s="67">
        <v>0</v>
      </c>
      <c r="P30" s="72">
        <f t="shared" si="8"/>
        <v>0</v>
      </c>
      <c r="Q30" s="82">
        <f t="shared" si="9"/>
        <v>29.48</v>
      </c>
      <c r="R30" s="90">
        <v>0</v>
      </c>
      <c r="S30" s="84">
        <v>0</v>
      </c>
      <c r="T30" s="84">
        <v>0</v>
      </c>
      <c r="U30" s="84">
        <v>89.29</v>
      </c>
      <c r="V30" s="84">
        <v>0</v>
      </c>
      <c r="W30" s="84">
        <v>0</v>
      </c>
      <c r="X30" s="93">
        <f t="shared" si="10"/>
        <v>0</v>
      </c>
      <c r="Y30" s="94">
        <f t="shared" si="11"/>
        <v>89.29</v>
      </c>
      <c r="Z30" s="90">
        <v>0</v>
      </c>
      <c r="AA30" s="84">
        <v>0</v>
      </c>
      <c r="AB30" s="84">
        <v>0</v>
      </c>
      <c r="AC30" s="84">
        <v>103.16</v>
      </c>
      <c r="AD30" s="95">
        <f t="shared" si="12"/>
        <v>0</v>
      </c>
      <c r="AE30" s="52">
        <f t="shared" si="13"/>
        <v>103.16</v>
      </c>
      <c r="AF30" s="117">
        <v>0.16645241935483901</v>
      </c>
      <c r="AG30" s="116">
        <v>0.40281303763440901</v>
      </c>
      <c r="AH30" s="54">
        <f t="shared" si="6"/>
        <v>7.9753218062722908</v>
      </c>
      <c r="AI30" s="63">
        <f t="shared" si="7"/>
        <v>7.0792250902707679</v>
      </c>
      <c r="AJ30" s="64">
        <v>107.73544631875694</v>
      </c>
      <c r="AK30" s="61">
        <v>111.68923475320642</v>
      </c>
      <c r="AL30" s="127">
        <v>94.162779455615905</v>
      </c>
      <c r="AM30" s="61">
        <v>134.0387271188884</v>
      </c>
      <c r="AS30" s="120"/>
      <c r="BA30" s="42"/>
      <c r="BB30" s="42"/>
    </row>
    <row r="31" spans="1:54" ht="15.75" x14ac:dyDescent="0.25">
      <c r="A31" s="25">
        <v>23</v>
      </c>
      <c r="B31" s="69">
        <v>19.079999999999998</v>
      </c>
      <c r="C31" s="51">
        <f t="shared" si="0"/>
        <v>-6.0811974988174455</v>
      </c>
      <c r="D31" s="52">
        <f t="shared" si="1"/>
        <v>47.405688228304115</v>
      </c>
      <c r="E31" s="59">
        <f t="shared" si="2"/>
        <v>-22.244490729486664</v>
      </c>
      <c r="F31" s="68">
        <v>199.66</v>
      </c>
      <c r="G31" s="52">
        <f t="shared" si="3"/>
        <v>98.753413817285903</v>
      </c>
      <c r="H31" s="52">
        <f t="shared" si="4"/>
        <v>93.1592453491469</v>
      </c>
      <c r="I31" s="53">
        <f t="shared" si="5"/>
        <v>7.7473408335671925</v>
      </c>
      <c r="J31" s="58">
        <v>0</v>
      </c>
      <c r="K31" s="81">
        <v>29.39</v>
      </c>
      <c r="L31" s="67">
        <v>0</v>
      </c>
      <c r="M31" s="67">
        <v>0</v>
      </c>
      <c r="N31" s="67">
        <v>0</v>
      </c>
      <c r="O31" s="67">
        <v>0</v>
      </c>
      <c r="P31" s="72">
        <f t="shared" si="8"/>
        <v>0</v>
      </c>
      <c r="Q31" s="82">
        <f t="shared" si="9"/>
        <v>29.39</v>
      </c>
      <c r="R31" s="90">
        <v>0</v>
      </c>
      <c r="S31" s="84">
        <v>0</v>
      </c>
      <c r="T31" s="84">
        <v>0</v>
      </c>
      <c r="U31" s="84">
        <v>89.32</v>
      </c>
      <c r="V31" s="84">
        <v>0</v>
      </c>
      <c r="W31" s="84">
        <v>0</v>
      </c>
      <c r="X31" s="93">
        <f t="shared" si="10"/>
        <v>0</v>
      </c>
      <c r="Y31" s="94">
        <f t="shared" si="11"/>
        <v>89.32</v>
      </c>
      <c r="Z31" s="90">
        <v>0</v>
      </c>
      <c r="AA31" s="84">
        <v>0</v>
      </c>
      <c r="AB31" s="84">
        <v>0</v>
      </c>
      <c r="AC31" s="84">
        <v>103.4</v>
      </c>
      <c r="AD31" s="95">
        <f t="shared" si="12"/>
        <v>0</v>
      </c>
      <c r="AE31" s="52">
        <f t="shared" si="13"/>
        <v>103.4</v>
      </c>
      <c r="AF31" s="117">
        <v>0.16645241935483901</v>
      </c>
      <c r="AG31" s="116">
        <v>0.40281303763440901</v>
      </c>
      <c r="AH31" s="54">
        <f t="shared" si="6"/>
        <v>7.5808884142123532</v>
      </c>
      <c r="AI31" s="63">
        <f t="shared" si="7"/>
        <v>6.7426962328789273</v>
      </c>
      <c r="AJ31" s="64">
        <v>98.753413817285903</v>
      </c>
      <c r="AK31" s="61">
        <v>97.31880250118256</v>
      </c>
      <c r="AL31" s="127">
        <v>93.1592453491469</v>
      </c>
      <c r="AM31" s="61">
        <v>136.72568822830411</v>
      </c>
      <c r="AS31" s="120"/>
      <c r="BA31" s="42"/>
      <c r="BB31" s="42"/>
    </row>
    <row r="32" spans="1:54" ht="16.5" thickBot="1" x14ac:dyDescent="0.3">
      <c r="A32" s="26">
        <v>24</v>
      </c>
      <c r="B32" s="70">
        <v>43.46</v>
      </c>
      <c r="C32" s="55">
        <f t="shared" si="0"/>
        <v>17.238096522383614</v>
      </c>
      <c r="D32" s="52">
        <f t="shared" si="1"/>
        <v>48.700680032877784</v>
      </c>
      <c r="E32" s="59">
        <f t="shared" si="2"/>
        <v>-22.478776555261405</v>
      </c>
      <c r="F32" s="71">
        <v>190.86</v>
      </c>
      <c r="G32" s="56">
        <f t="shared" si="3"/>
        <v>95.366324000554215</v>
      </c>
      <c r="H32" s="52">
        <f t="shared" si="4"/>
        <v>88.080729000310299</v>
      </c>
      <c r="I32" s="53">
        <f t="shared" si="5"/>
        <v>7.4129469991354986</v>
      </c>
      <c r="J32" s="58">
        <v>0</v>
      </c>
      <c r="K32" s="81">
        <v>29.29</v>
      </c>
      <c r="L32" s="67">
        <v>0</v>
      </c>
      <c r="M32" s="67">
        <v>0</v>
      </c>
      <c r="N32" s="67">
        <v>0</v>
      </c>
      <c r="O32" s="67">
        <v>0</v>
      </c>
      <c r="P32" s="72">
        <f t="shared" si="8"/>
        <v>0</v>
      </c>
      <c r="Q32" s="82">
        <f t="shared" si="9"/>
        <v>29.29</v>
      </c>
      <c r="R32" s="90">
        <v>0</v>
      </c>
      <c r="S32" s="84">
        <v>0</v>
      </c>
      <c r="T32" s="84">
        <v>0</v>
      </c>
      <c r="U32" s="84">
        <v>74.069999999999993</v>
      </c>
      <c r="V32" s="84">
        <v>0</v>
      </c>
      <c r="W32" s="84">
        <v>0</v>
      </c>
      <c r="X32" s="93">
        <f t="shared" si="10"/>
        <v>0</v>
      </c>
      <c r="Y32" s="94">
        <f t="shared" si="11"/>
        <v>74.069999999999993</v>
      </c>
      <c r="Z32" s="91">
        <v>0</v>
      </c>
      <c r="AA32" s="92">
        <v>0</v>
      </c>
      <c r="AB32" s="92">
        <v>0</v>
      </c>
      <c r="AC32" s="92">
        <v>82.43</v>
      </c>
      <c r="AD32" s="95">
        <f t="shared" si="12"/>
        <v>0</v>
      </c>
      <c r="AE32" s="52">
        <f t="shared" si="13"/>
        <v>82.43</v>
      </c>
      <c r="AF32" s="117">
        <v>0.16645241935483901</v>
      </c>
      <c r="AG32" s="116">
        <v>0.40281303763440901</v>
      </c>
      <c r="AH32" s="54">
        <f t="shared" si="6"/>
        <v>7.2464945797806593</v>
      </c>
      <c r="AI32" s="63">
        <f t="shared" si="7"/>
        <v>6.408410407104185</v>
      </c>
      <c r="AJ32" s="65">
        <v>95.366324000554215</v>
      </c>
      <c r="AK32" s="62">
        <v>99.668096522383621</v>
      </c>
      <c r="AL32" s="128">
        <v>88.080729000310299</v>
      </c>
      <c r="AM32" s="62">
        <v>122.77068003287778</v>
      </c>
      <c r="AS32" s="120"/>
      <c r="BA32" s="42"/>
      <c r="BB32" s="42"/>
    </row>
    <row r="33" spans="1:45" s="33" customFormat="1" ht="17.25" thickTop="1" thickBot="1" x14ac:dyDescent="0.3">
      <c r="A33" s="31" t="s">
        <v>51</v>
      </c>
      <c r="B33" s="40">
        <f>MAX(B9:B32)</f>
        <v>93.57</v>
      </c>
      <c r="C33" s="40">
        <f t="shared" ref="C33:AE33" si="14">MAX(C9:C32)</f>
        <v>29.870640375056297</v>
      </c>
      <c r="D33" s="40">
        <f t="shared" si="14"/>
        <v>79.733900070070192</v>
      </c>
      <c r="E33" s="40">
        <f t="shared" si="14"/>
        <v>7.5929085064768671</v>
      </c>
      <c r="F33" s="40">
        <f t="shared" si="14"/>
        <v>230.83</v>
      </c>
      <c r="G33" s="40">
        <f t="shared" si="14"/>
        <v>120.1728377367874</v>
      </c>
      <c r="H33" s="40">
        <f t="shared" si="14"/>
        <v>107.10736514629943</v>
      </c>
      <c r="I33" s="40">
        <f t="shared" si="14"/>
        <v>8.931782779116558</v>
      </c>
      <c r="J33" s="40">
        <f t="shared" si="14"/>
        <v>0</v>
      </c>
      <c r="K33" s="40">
        <f t="shared" si="14"/>
        <v>32.33</v>
      </c>
      <c r="L33" s="40">
        <f t="shared" si="14"/>
        <v>0</v>
      </c>
      <c r="M33" s="40">
        <f t="shared" si="14"/>
        <v>0</v>
      </c>
      <c r="N33" s="40">
        <f t="shared" si="14"/>
        <v>0</v>
      </c>
      <c r="O33" s="40">
        <f t="shared" si="14"/>
        <v>0</v>
      </c>
      <c r="P33" s="40">
        <f t="shared" si="14"/>
        <v>0</v>
      </c>
      <c r="Q33" s="40">
        <f t="shared" si="14"/>
        <v>32.33</v>
      </c>
      <c r="R33" s="40">
        <f t="shared" si="14"/>
        <v>35.25</v>
      </c>
      <c r="S33" s="40">
        <f t="shared" si="14"/>
        <v>0</v>
      </c>
      <c r="T33" s="40">
        <f t="shared" si="14"/>
        <v>0</v>
      </c>
      <c r="U33" s="40">
        <f t="shared" si="14"/>
        <v>89.32</v>
      </c>
      <c r="V33" s="40">
        <f t="shared" si="14"/>
        <v>0</v>
      </c>
      <c r="W33" s="40">
        <f t="shared" si="14"/>
        <v>0</v>
      </c>
      <c r="X33" s="40">
        <f t="shared" si="14"/>
        <v>35.25</v>
      </c>
      <c r="Y33" s="40">
        <f t="shared" si="14"/>
        <v>89.32</v>
      </c>
      <c r="Z33" s="40"/>
      <c r="AA33" s="40"/>
      <c r="AB33" s="40"/>
      <c r="AC33" s="40"/>
      <c r="AD33" s="40">
        <f t="shared" si="14"/>
        <v>15</v>
      </c>
      <c r="AE33" s="40">
        <f t="shared" si="14"/>
        <v>105.09</v>
      </c>
      <c r="AF33" s="40">
        <f t="shared" ref="AF33:AM33" si="15">MAX(AF9:AF32)</f>
        <v>0.16645241935483901</v>
      </c>
      <c r="AG33" s="40">
        <f t="shared" si="15"/>
        <v>0.40281303763440901</v>
      </c>
      <c r="AH33" s="40">
        <f t="shared" si="15"/>
        <v>8.7653303597617196</v>
      </c>
      <c r="AI33" s="40">
        <f t="shared" si="15"/>
        <v>7.7626501574989675</v>
      </c>
      <c r="AJ33" s="40">
        <f t="shared" si="15"/>
        <v>120.1728377367874</v>
      </c>
      <c r="AK33" s="40">
        <f t="shared" si="15"/>
        <v>120.70826906270057</v>
      </c>
      <c r="AL33" s="40">
        <f t="shared" si="15"/>
        <v>107.10736514629943</v>
      </c>
      <c r="AM33" s="129">
        <f t="shared" si="15"/>
        <v>151.90390007007019</v>
      </c>
      <c r="AP33"/>
      <c r="AQ33"/>
      <c r="AR33"/>
      <c r="AS33" s="122"/>
    </row>
    <row r="34" spans="1:45" s="33" customFormat="1" ht="16.5" thickBot="1" x14ac:dyDescent="0.3">
      <c r="A34" s="32" t="s">
        <v>52</v>
      </c>
      <c r="B34" s="41">
        <f>AVERAGE(B9:B33,B9:B32)</f>
        <v>52.354489795918376</v>
      </c>
      <c r="C34" s="41">
        <f t="shared" ref="C34:AE34" si="16">AVERAGE(C9:C33,C9:C32)</f>
        <v>13.981849136344607</v>
      </c>
      <c r="D34" s="41">
        <f t="shared" si="16"/>
        <v>60.569125904108866</v>
      </c>
      <c r="E34" s="41">
        <f t="shared" si="16"/>
        <v>-21.714292408788111</v>
      </c>
      <c r="F34" s="41">
        <f t="shared" si="16"/>
        <v>170.1034693877551</v>
      </c>
      <c r="G34" s="41">
        <f t="shared" si="16"/>
        <v>90.140325166439951</v>
      </c>
      <c r="H34" s="41">
        <f t="shared" si="16"/>
        <v>72.881985491829198</v>
      </c>
      <c r="I34" s="41">
        <f t="shared" si="16"/>
        <v>7.1909951715717506</v>
      </c>
      <c r="J34" s="41">
        <f t="shared" si="16"/>
        <v>0</v>
      </c>
      <c r="K34" s="41">
        <f t="shared" si="16"/>
        <v>29.664285714285715</v>
      </c>
      <c r="L34" s="41">
        <f t="shared" si="16"/>
        <v>0</v>
      </c>
      <c r="M34" s="41">
        <f t="shared" si="16"/>
        <v>0</v>
      </c>
      <c r="N34" s="41">
        <f t="shared" si="16"/>
        <v>0</v>
      </c>
      <c r="O34" s="41">
        <f t="shared" si="16"/>
        <v>0</v>
      </c>
      <c r="P34" s="41">
        <f t="shared" si="16"/>
        <v>0</v>
      </c>
      <c r="Q34" s="41">
        <f t="shared" si="16"/>
        <v>29.664285714285715</v>
      </c>
      <c r="R34" s="41">
        <f t="shared" si="16"/>
        <v>12.418571428571431</v>
      </c>
      <c r="S34" s="41">
        <f t="shared" si="16"/>
        <v>0</v>
      </c>
      <c r="T34" s="41">
        <f t="shared" si="16"/>
        <v>0</v>
      </c>
      <c r="U34" s="41">
        <f t="shared" si="16"/>
        <v>76.757142857142867</v>
      </c>
      <c r="V34" s="41">
        <f t="shared" si="16"/>
        <v>0</v>
      </c>
      <c r="W34" s="41">
        <f t="shared" si="16"/>
        <v>0</v>
      </c>
      <c r="X34" s="41">
        <f t="shared" si="16"/>
        <v>12.418571428571431</v>
      </c>
      <c r="Y34" s="41">
        <f t="shared" si="16"/>
        <v>76.757142857142867</v>
      </c>
      <c r="Z34" s="41">
        <f>AVERAGE(Z9:Z33,Z9:Z32)</f>
        <v>3.2833333333333337</v>
      </c>
      <c r="AA34" s="41">
        <f>AVERAGE(AA9:AA33,AA9:AA32)</f>
        <v>0</v>
      </c>
      <c r="AB34" s="41">
        <f>AVERAGE(AB9:AB33,AB9:AB32)</f>
        <v>0</v>
      </c>
      <c r="AC34" s="41">
        <f t="shared" si="16"/>
        <v>88.532499999999985</v>
      </c>
      <c r="AD34" s="41">
        <f t="shared" si="16"/>
        <v>3.5224489795918372</v>
      </c>
      <c r="AE34" s="41">
        <f t="shared" si="16"/>
        <v>88.870408163265296</v>
      </c>
      <c r="AF34" s="41">
        <f t="shared" ref="AF34:AM34" si="17">AVERAGE(AF9:AF33,AF9:AF32)</f>
        <v>0.16645241935483915</v>
      </c>
      <c r="AG34" s="41">
        <f t="shared" si="17"/>
        <v>0.40281303763440929</v>
      </c>
      <c r="AH34" s="41">
        <f t="shared" si="17"/>
        <v>7.0245427522169166</v>
      </c>
      <c r="AI34" s="41">
        <f t="shared" si="17"/>
        <v>6.8990691390602672</v>
      </c>
      <c r="AJ34" s="41">
        <f t="shared" si="17"/>
        <v>93.356651697052186</v>
      </c>
      <c r="AK34" s="41">
        <f t="shared" si="17"/>
        <v>102.56139257894961</v>
      </c>
      <c r="AL34" s="41">
        <f t="shared" si="17"/>
        <v>84.58116916529859</v>
      </c>
      <c r="AM34" s="130">
        <f t="shared" si="17"/>
        <v>136.97626876125176</v>
      </c>
      <c r="AN34" s="124"/>
      <c r="AO34" s="124"/>
      <c r="AP34" s="118"/>
      <c r="AQ34" s="118"/>
      <c r="AR34" s="118"/>
      <c r="AS34" s="123"/>
    </row>
    <row r="35" spans="1:45" ht="16.5" thickTop="1" thickBot="1" x14ac:dyDescent="0.3">
      <c r="Z35">
        <v>0</v>
      </c>
      <c r="AA35">
        <v>0</v>
      </c>
    </row>
    <row r="36" spans="1:45" ht="15.75" customHeight="1" x14ac:dyDescent="0.25">
      <c r="A36" s="149" t="s">
        <v>15</v>
      </c>
      <c r="B36" s="150"/>
      <c r="C36" s="150"/>
      <c r="D36" s="150"/>
      <c r="E36" s="150"/>
      <c r="F36" s="151"/>
      <c r="G36" s="113"/>
      <c r="H36" s="134" t="s">
        <v>93</v>
      </c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6"/>
      <c r="W36" s="134" t="s">
        <v>94</v>
      </c>
      <c r="X36" s="135"/>
      <c r="Y36" s="135"/>
      <c r="Z36" s="135"/>
      <c r="AA36" s="135"/>
      <c r="AB36" s="135"/>
      <c r="AC36" s="135"/>
      <c r="AD36" s="135"/>
      <c r="AE36" s="135"/>
      <c r="AF36" s="135"/>
      <c r="AG36" s="135"/>
      <c r="AH36" s="135"/>
      <c r="AI36" s="135"/>
      <c r="AJ36" s="135"/>
      <c r="AK36" s="136"/>
      <c r="AL36" s="134" t="s">
        <v>95</v>
      </c>
      <c r="AM36" s="135"/>
      <c r="AN36" s="135"/>
      <c r="AO36" s="135"/>
      <c r="AP36" s="135"/>
      <c r="AQ36" s="135"/>
      <c r="AR36" s="135"/>
      <c r="AS36" s="136"/>
    </row>
    <row r="37" spans="1:45" ht="23.25" customHeight="1" x14ac:dyDescent="0.25">
      <c r="A37" s="139" t="s">
        <v>92</v>
      </c>
      <c r="B37" s="140"/>
      <c r="C37" s="140"/>
      <c r="D37" s="139" t="s">
        <v>99</v>
      </c>
      <c r="E37" s="140"/>
      <c r="F37" s="141"/>
      <c r="G37" s="114"/>
      <c r="H37" s="138" t="s">
        <v>19</v>
      </c>
      <c r="I37" s="132"/>
      <c r="J37" s="132"/>
      <c r="K37" s="132"/>
      <c r="L37" s="137"/>
      <c r="M37" s="131" t="s">
        <v>17</v>
      </c>
      <c r="N37" s="132"/>
      <c r="O37" s="132"/>
      <c r="P37" s="132"/>
      <c r="Q37" s="137"/>
      <c r="R37" s="131" t="s">
        <v>18</v>
      </c>
      <c r="S37" s="132"/>
      <c r="T37" s="132"/>
      <c r="U37" s="132"/>
      <c r="V37" s="133"/>
      <c r="W37" s="138" t="s">
        <v>96</v>
      </c>
      <c r="X37" s="132"/>
      <c r="Y37" s="132"/>
      <c r="Z37" s="132"/>
      <c r="AA37" s="137"/>
      <c r="AB37" s="131" t="s">
        <v>16</v>
      </c>
      <c r="AC37" s="132"/>
      <c r="AD37" s="132"/>
      <c r="AE37" s="132"/>
      <c r="AF37" s="137"/>
      <c r="AG37" s="131" t="s">
        <v>74</v>
      </c>
      <c r="AH37" s="132"/>
      <c r="AI37" s="132"/>
      <c r="AJ37" s="132"/>
      <c r="AK37" s="133"/>
      <c r="AL37" s="138" t="s">
        <v>91</v>
      </c>
      <c r="AM37" s="132"/>
      <c r="AN37" s="132"/>
      <c r="AO37" s="137"/>
      <c r="AP37" s="131" t="s">
        <v>97</v>
      </c>
      <c r="AQ37" s="132"/>
      <c r="AR37" s="132"/>
      <c r="AS37" s="133"/>
    </row>
    <row r="38" spans="1:45" x14ac:dyDescent="0.25">
      <c r="A38" s="1" t="s">
        <v>20</v>
      </c>
      <c r="B38" s="2">
        <v>5000</v>
      </c>
      <c r="C38" s="3" t="s">
        <v>21</v>
      </c>
      <c r="D38" s="1" t="s">
        <v>20</v>
      </c>
      <c r="E38" s="2">
        <v>5000</v>
      </c>
      <c r="F38" s="4" t="s">
        <v>21</v>
      </c>
      <c r="G38" s="97"/>
      <c r="H38" s="98" t="s">
        <v>24</v>
      </c>
      <c r="I38" s="6"/>
      <c r="J38" s="211">
        <v>722</v>
      </c>
      <c r="K38" s="210"/>
      <c r="L38" s="8" t="s">
        <v>21</v>
      </c>
      <c r="M38" s="5" t="s">
        <v>24</v>
      </c>
      <c r="N38" s="6"/>
      <c r="O38" s="112">
        <v>0</v>
      </c>
      <c r="P38" s="111"/>
      <c r="Q38" s="8" t="s">
        <v>21</v>
      </c>
      <c r="R38" s="98" t="s">
        <v>24</v>
      </c>
      <c r="S38" s="6"/>
      <c r="T38" s="112">
        <v>0</v>
      </c>
      <c r="U38" s="111"/>
      <c r="V38" s="8" t="s">
        <v>21</v>
      </c>
      <c r="W38" s="98" t="s">
        <v>24</v>
      </c>
      <c r="X38" s="6"/>
      <c r="Y38" s="211">
        <v>288.45999999999998</v>
      </c>
      <c r="Z38" s="210"/>
      <c r="AA38" s="8" t="s">
        <v>21</v>
      </c>
      <c r="AB38" s="5" t="s">
        <v>23</v>
      </c>
      <c r="AC38" s="30"/>
      <c r="AD38" s="211">
        <v>1873.3</v>
      </c>
      <c r="AE38" s="210"/>
      <c r="AF38" s="7" t="s">
        <v>21</v>
      </c>
      <c r="AG38" s="5" t="s">
        <v>24</v>
      </c>
      <c r="AH38" s="6"/>
      <c r="AI38" s="211">
        <v>0</v>
      </c>
      <c r="AJ38" s="210"/>
      <c r="AK38" s="99" t="s">
        <v>21</v>
      </c>
      <c r="AL38" s="98" t="s">
        <v>24</v>
      </c>
      <c r="AM38" s="210">
        <v>79.337699999999998</v>
      </c>
      <c r="AN38" s="212"/>
      <c r="AO38" s="8" t="s">
        <v>21</v>
      </c>
      <c r="AP38" s="5" t="s">
        <v>24</v>
      </c>
      <c r="AQ38" s="210">
        <v>2079</v>
      </c>
      <c r="AR38" s="210"/>
      <c r="AS38" s="109" t="s">
        <v>21</v>
      </c>
    </row>
    <row r="39" spans="1:45" ht="15.75" thickBot="1" x14ac:dyDescent="0.3">
      <c r="A39" s="9" t="s">
        <v>22</v>
      </c>
      <c r="B39" s="10">
        <v>3986</v>
      </c>
      <c r="C39" s="11" t="s">
        <v>21</v>
      </c>
      <c r="D39" s="9" t="s">
        <v>71</v>
      </c>
      <c r="E39" s="10">
        <v>1244</v>
      </c>
      <c r="F39" s="12" t="s">
        <v>21</v>
      </c>
      <c r="G39" s="97"/>
      <c r="H39" s="100" t="s">
        <v>25</v>
      </c>
      <c r="I39" s="101"/>
      <c r="J39" s="102">
        <v>32.33</v>
      </c>
      <c r="K39" s="103" t="s">
        <v>62</v>
      </c>
      <c r="L39" s="104">
        <v>249.12500000001901</v>
      </c>
      <c r="M39" s="105" t="s">
        <v>25</v>
      </c>
      <c r="N39" s="101"/>
      <c r="O39" s="102">
        <v>0</v>
      </c>
      <c r="P39" s="103" t="s">
        <v>62</v>
      </c>
      <c r="Q39" s="104">
        <v>0</v>
      </c>
      <c r="R39" s="100" t="s">
        <v>25</v>
      </c>
      <c r="S39" s="101"/>
      <c r="T39" s="102">
        <v>0</v>
      </c>
      <c r="U39" s="101" t="s">
        <v>62</v>
      </c>
      <c r="V39" s="107">
        <v>0</v>
      </c>
      <c r="W39" s="100" t="s">
        <v>25</v>
      </c>
      <c r="X39" s="101"/>
      <c r="Y39" s="102">
        <v>35.25</v>
      </c>
      <c r="Z39" s="101" t="s">
        <v>62</v>
      </c>
      <c r="AA39" s="107">
        <v>249.54166666668601</v>
      </c>
      <c r="AB39" s="105" t="s">
        <v>25</v>
      </c>
      <c r="AC39" s="108"/>
      <c r="AD39" s="102">
        <v>91.31</v>
      </c>
      <c r="AE39" s="103" t="s">
        <v>75</v>
      </c>
      <c r="AF39" s="107">
        <v>0.8965277777777777</v>
      </c>
      <c r="AG39" s="105" t="s">
        <v>25</v>
      </c>
      <c r="AH39" s="101"/>
      <c r="AI39" s="102">
        <v>0</v>
      </c>
      <c r="AJ39" s="101" t="s">
        <v>75</v>
      </c>
      <c r="AK39" s="106">
        <v>249.04166666668601</v>
      </c>
      <c r="AL39" s="100" t="s">
        <v>25</v>
      </c>
      <c r="AM39" s="101">
        <v>15</v>
      </c>
      <c r="AN39" s="102" t="s">
        <v>75</v>
      </c>
      <c r="AO39" s="110">
        <v>249.54166666668601</v>
      </c>
      <c r="AP39" s="105" t="s">
        <v>25</v>
      </c>
      <c r="AQ39" s="101">
        <v>105.09</v>
      </c>
      <c r="AR39" s="103" t="s">
        <v>75</v>
      </c>
      <c r="AS39" s="106">
        <v>249.83333333335301</v>
      </c>
    </row>
    <row r="40" spans="1:45" ht="16.5" thickTop="1" thickBot="1" x14ac:dyDescent="0.3"/>
    <row r="41" spans="1:45" ht="24" customHeight="1" thickTop="1" thickBot="1" x14ac:dyDescent="0.3">
      <c r="A41" s="159" t="s">
        <v>26</v>
      </c>
      <c r="B41" s="159"/>
      <c r="C41" s="159"/>
      <c r="D41" s="160"/>
      <c r="E41" s="161" t="s">
        <v>27</v>
      </c>
      <c r="F41" s="162"/>
      <c r="G41" s="163"/>
    </row>
    <row r="42" spans="1:45" ht="25.5" customHeight="1" thickTop="1" thickBot="1" x14ac:dyDescent="0.3">
      <c r="A42" s="164" t="s">
        <v>28</v>
      </c>
      <c r="B42" s="165"/>
      <c r="C42" s="165"/>
      <c r="D42" s="166"/>
      <c r="E42" s="43">
        <v>502.71000000000004</v>
      </c>
      <c r="F42" s="44" t="s">
        <v>69</v>
      </c>
      <c r="G42" s="47">
        <v>249.79166666668601</v>
      </c>
    </row>
    <row r="43" spans="1:45" ht="32.25" customHeight="1" thickBot="1" x14ac:dyDescent="0.3">
      <c r="A43" s="167" t="s">
        <v>70</v>
      </c>
      <c r="B43" s="168"/>
      <c r="C43" s="168"/>
      <c r="D43" s="169"/>
      <c r="E43" s="77"/>
      <c r="F43" s="78"/>
      <c r="G43" s="79">
        <v>73.94</v>
      </c>
    </row>
    <row r="44" spans="1:45" ht="32.25" customHeight="1" thickBot="1" x14ac:dyDescent="0.3">
      <c r="A44" s="167" t="s">
        <v>29</v>
      </c>
      <c r="B44" s="168"/>
      <c r="C44" s="168"/>
      <c r="D44" s="169"/>
      <c r="E44" s="77"/>
      <c r="F44" s="78"/>
      <c r="G44" s="79">
        <v>102.49</v>
      </c>
    </row>
    <row r="45" spans="1:45" ht="29.25" customHeight="1" thickBot="1" x14ac:dyDescent="0.3">
      <c r="A45" s="170" t="s">
        <v>30</v>
      </c>
      <c r="B45" s="171"/>
      <c r="C45" s="171"/>
      <c r="D45" s="172"/>
      <c r="E45" s="45">
        <v>254.32999999999998</v>
      </c>
      <c r="F45" s="83" t="s">
        <v>72</v>
      </c>
      <c r="G45" s="48">
        <v>249.83333333335301</v>
      </c>
    </row>
    <row r="46" spans="1:45" ht="34.5" customHeight="1" thickBot="1" x14ac:dyDescent="0.3">
      <c r="A46" s="152" t="s">
        <v>31</v>
      </c>
      <c r="B46" s="153"/>
      <c r="C46" s="153"/>
      <c r="D46" s="154"/>
      <c r="E46" s="46">
        <v>249.38</v>
      </c>
      <c r="F46" s="80" t="s">
        <v>72</v>
      </c>
      <c r="G46" s="60">
        <v>249.79166666668601</v>
      </c>
    </row>
    <row r="47" spans="1:45" ht="15.75" thickTop="1" x14ac:dyDescent="0.25"/>
    <row r="54" spans="1:44" x14ac:dyDescent="0.25">
      <c r="A54" s="34" t="s">
        <v>63</v>
      </c>
      <c r="B54" s="35"/>
      <c r="C54" s="35"/>
    </row>
    <row r="55" spans="1:44" x14ac:dyDescent="0.25">
      <c r="A55" s="36"/>
      <c r="B55" s="36"/>
      <c r="C55" s="36"/>
    </row>
    <row r="56" spans="1:44" x14ac:dyDescent="0.25">
      <c r="A56" s="37" t="s">
        <v>64</v>
      </c>
      <c r="B56" t="s">
        <v>103</v>
      </c>
    </row>
    <row r="57" spans="1:44" x14ac:dyDescent="0.25">
      <c r="A57" s="37" t="s">
        <v>65</v>
      </c>
      <c r="B57" t="s">
        <v>104</v>
      </c>
    </row>
    <row r="58" spans="1:44" x14ac:dyDescent="0.25">
      <c r="A58" s="37" t="s">
        <v>66</v>
      </c>
      <c r="B58" t="s">
        <v>105</v>
      </c>
    </row>
    <row r="59" spans="1:44" ht="15.75" x14ac:dyDescent="0.25">
      <c r="J59" s="29" t="s">
        <v>61</v>
      </c>
      <c r="R59" s="38" t="s">
        <v>98</v>
      </c>
      <c r="AA59" s="38" t="s">
        <v>67</v>
      </c>
      <c r="AI59" s="38"/>
    </row>
    <row r="61" spans="1:44" x14ac:dyDescent="0.25">
      <c r="AF61" s="57"/>
    </row>
    <row r="62" spans="1:44" x14ac:dyDescent="0.25"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  <c r="AA62" s="97"/>
      <c r="AB62" s="97"/>
      <c r="AC62" s="97"/>
      <c r="AD62" s="97"/>
      <c r="AE62" s="97"/>
      <c r="AF62" s="97"/>
      <c r="AG62" s="97"/>
      <c r="AH62" s="97"/>
      <c r="AI62" s="97"/>
      <c r="AJ62" s="97"/>
      <c r="AK62" s="97"/>
      <c r="AL62" s="97"/>
      <c r="AM62" s="97"/>
      <c r="AN62" s="97"/>
      <c r="AO62" s="97"/>
      <c r="AP62" s="97"/>
      <c r="AQ62" s="97"/>
      <c r="AR62" s="97"/>
    </row>
    <row r="80" spans="39:41" x14ac:dyDescent="0.25">
      <c r="AM80" s="155"/>
      <c r="AN80" s="155"/>
      <c r="AO80" s="155"/>
    </row>
    <row r="81" spans="39:41" x14ac:dyDescent="0.25">
      <c r="AM81" s="155"/>
      <c r="AN81" s="155"/>
      <c r="AO81" s="155"/>
    </row>
    <row r="82" spans="39:41" ht="15.75" customHeight="1" x14ac:dyDescent="0.25">
      <c r="AM82" s="96"/>
      <c r="AN82" s="96"/>
      <c r="AO82" s="85"/>
    </row>
  </sheetData>
  <sheetProtection selectLockedCells="1" selectUnlockedCells="1"/>
  <mergeCells count="51">
    <mergeCell ref="AQ38:AR38"/>
    <mergeCell ref="J38:K38"/>
    <mergeCell ref="Y38:Z38"/>
    <mergeCell ref="AD38:AE38"/>
    <mergeCell ref="AI38:AJ38"/>
    <mergeCell ref="AM38:AN38"/>
    <mergeCell ref="AN4:AS7"/>
    <mergeCell ref="H1:AO1"/>
    <mergeCell ref="A2:G2"/>
    <mergeCell ref="B4:AE5"/>
    <mergeCell ref="AL4:AM7"/>
    <mergeCell ref="L7:M7"/>
    <mergeCell ref="N7:O7"/>
    <mergeCell ref="P7:Q7"/>
    <mergeCell ref="R6:Y6"/>
    <mergeCell ref="Z6:AE6"/>
    <mergeCell ref="AF6:AG7"/>
    <mergeCell ref="B6:I6"/>
    <mergeCell ref="J6:Q6"/>
    <mergeCell ref="AH6:AI7"/>
    <mergeCell ref="AF4:AI5"/>
    <mergeCell ref="AJ4:AK7"/>
    <mergeCell ref="A46:D46"/>
    <mergeCell ref="AM80:AO81"/>
    <mergeCell ref="R7:W7"/>
    <mergeCell ref="Z7:AC7"/>
    <mergeCell ref="X7:Y7"/>
    <mergeCell ref="A41:D41"/>
    <mergeCell ref="E41:G41"/>
    <mergeCell ref="A42:D42"/>
    <mergeCell ref="A43:D43"/>
    <mergeCell ref="A44:D44"/>
    <mergeCell ref="A45:D45"/>
    <mergeCell ref="AL37:AO37"/>
    <mergeCell ref="A37:C37"/>
    <mergeCell ref="H37:L37"/>
    <mergeCell ref="H36:V36"/>
    <mergeCell ref="W36:AK36"/>
    <mergeCell ref="D37:F37"/>
    <mergeCell ref="J7:K7"/>
    <mergeCell ref="B7:E7"/>
    <mergeCell ref="F7:I7"/>
    <mergeCell ref="AD7:AE7"/>
    <mergeCell ref="A36:F36"/>
    <mergeCell ref="AP37:AS37"/>
    <mergeCell ref="AL36:AS36"/>
    <mergeCell ref="M37:Q37"/>
    <mergeCell ref="R37:V37"/>
    <mergeCell ref="W37:AA37"/>
    <mergeCell ref="AB37:AF37"/>
    <mergeCell ref="AG37:AK3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07 SEP 23 </vt:lpstr>
      <vt:lpstr>'07 SEP 23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CEBdispatching</cp:lastModifiedBy>
  <cp:lastPrinted>2022-10-11T09:04:59Z</cp:lastPrinted>
  <dcterms:created xsi:type="dcterms:W3CDTF">2019-01-02T10:31:15Z</dcterms:created>
  <dcterms:modified xsi:type="dcterms:W3CDTF">2023-09-08T06:27:40Z</dcterms:modified>
</cp:coreProperties>
</file>