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10-OCTOBRE  2023\"/>
    </mc:Choice>
  </mc:AlternateContent>
  <xr:revisionPtr revIDLastSave="0" documentId="13_ncr:1_{4A9BF230-339A-414B-8C20-1AFE03257932}" xr6:coauthVersionLast="47" xr6:coauthVersionMax="47" xr10:uidLastSave="{00000000-0000-0000-0000-000000000000}"/>
  <bookViews>
    <workbookView xWindow="-105" yWindow="120" windowWidth="13995" windowHeight="15600" xr2:uid="{00000000-000D-0000-FFFF-FFFF00000000}"/>
  </bookViews>
  <sheets>
    <sheet name="05 OCT 23 " sheetId="3" r:id="rId1"/>
  </sheets>
  <externalReferences>
    <externalReference r:id="rId2"/>
  </externalReferences>
  <definedNames>
    <definedName name="_xlnm.Print_Area" localSheetId="0">'05 OCT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9" i="3" l="1"/>
  <c r="AI39" i="3"/>
  <c r="AI38" i="3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C13" i="3" l="1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G26" i="3" l="1"/>
  <c r="G30" i="3"/>
  <c r="G28" i="3"/>
  <c r="G32" i="3"/>
  <c r="G27" i="3"/>
  <c r="G29" i="3"/>
  <c r="G31" i="3"/>
  <c r="G25" i="3"/>
  <c r="G24" i="3"/>
  <c r="G23" i="3"/>
  <c r="G22" i="3"/>
  <c r="G14" i="3"/>
  <c r="AH14" i="3"/>
  <c r="I14" i="3" s="1"/>
  <c r="G21" i="3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D25" i="3" l="1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C20" i="3"/>
  <c r="D20" i="3"/>
  <c r="D19" i="3"/>
  <c r="C19" i="3"/>
  <c r="C18" i="3"/>
  <c r="D18" i="3"/>
  <c r="C16" i="3"/>
  <c r="D16" i="3"/>
  <c r="AI15" i="3"/>
  <c r="AM33" i="3"/>
  <c r="AM34" i="3" s="1"/>
  <c r="D15" i="3"/>
  <c r="AI16" i="3" l="1"/>
  <c r="E16" i="3" s="1"/>
  <c r="C31" i="3"/>
  <c r="C25" i="3"/>
  <c r="C26" i="3"/>
  <c r="C29" i="3"/>
  <c r="C27" i="3"/>
  <c r="C24" i="3"/>
  <c r="C21" i="3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2" i="3" l="1"/>
  <c r="E32" i="3" s="1"/>
  <c r="AH32" i="3"/>
  <c r="I32" i="3" s="1"/>
  <c r="AI31" i="3"/>
  <c r="E31" i="3" s="1"/>
  <c r="AH31" i="3"/>
  <c r="I31" i="3" s="1"/>
  <c r="AH30" i="3"/>
  <c r="I30" i="3" s="1"/>
  <c r="AI30" i="3"/>
  <c r="E30" i="3" s="1"/>
  <c r="AH29" i="3"/>
  <c r="I29" i="3" s="1"/>
  <c r="AI29" i="3"/>
  <c r="E29" i="3" s="1"/>
  <c r="AI28" i="3"/>
  <c r="E28" i="3" s="1"/>
  <c r="AH28" i="3"/>
  <c r="I28" i="3" s="1"/>
  <c r="AI27" i="3"/>
  <c r="E27" i="3" s="1"/>
  <c r="AH27" i="3"/>
  <c r="I27" i="3" s="1"/>
  <c r="AI26" i="3"/>
  <c r="E26" i="3" s="1"/>
  <c r="AH26" i="3"/>
  <c r="I26" i="3" s="1"/>
  <c r="AH25" i="3"/>
  <c r="I25" i="3" s="1"/>
  <c r="AI25" i="3"/>
  <c r="E25" i="3" s="1"/>
  <c r="AH24" i="3"/>
  <c r="I24" i="3" s="1"/>
  <c r="AI24" i="3"/>
  <c r="E24" i="3" s="1"/>
  <c r="AH23" i="3"/>
  <c r="I23" i="3" s="1"/>
  <c r="AI23" i="3"/>
  <c r="E23" i="3" s="1"/>
  <c r="AH22" i="3"/>
  <c r="I22" i="3" s="1"/>
  <c r="AI22" i="3"/>
  <c r="E22" i="3" s="1"/>
  <c r="B33" i="3" l="1"/>
  <c r="B34" i="3" s="1"/>
  <c r="AI21" i="3"/>
  <c r="F33" i="3"/>
  <c r="F34" i="3" s="1"/>
  <c r="AH21" i="3"/>
  <c r="I21" i="3" l="1"/>
  <c r="I33" i="3" s="1"/>
  <c r="I34" i="3" s="1"/>
  <c r="AH33" i="3"/>
  <c r="AH34" i="3" s="1"/>
  <c r="E21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<sst xmlns="http://schemas.openxmlformats.org/spreadsheetml/2006/main" count="139" uniqueCount="107">
  <si>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</si>
  <si>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</si>
  <si>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</si>
  <si>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</si>
  <si>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</si>
  <si>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</si>
  <si>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</si>
  <si>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</si>
  <si>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</si>
  <si>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</si>
  <si>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</si>
  <si>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</si>
  <si>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</si>
  <si>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</si>
  <si>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</si>
  <si>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</si>
  <si>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</si>
  <si>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</si>
  <si>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</si>
  <si>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</si>
  <si>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</si>
  <si>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</si>
  <si>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</si>
  <si>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</si>
  <si>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</si>
  <si>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</si>
  <si>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</si>
  <si>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</si>
  <si>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</si>
  <si>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</si>
  <si>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</si>
  <si>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</si>
  <si>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</si>
  <si>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</si>
  <si>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</si>
  <si>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</si>
  <si>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</si>
  <si>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</si>
  <si>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</si>
  <si>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</si>
  <si>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</si>
  <si>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</si>
  <si>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</si>
  <si>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</si>
  <si>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</si>
  <si>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</si>
  <si>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</si>
  <si>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</si>
  <si>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</si>
  <si>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</si>
  <si>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</si>
  <si>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</si>
  <si>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</si>
  <si>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</si>
  <si>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</si>
  <si>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</si>
  <si>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</si>
  <si>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</si>
  <si>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</si>
  <si>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</si>
  <si>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</si>
  <si>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</si>
  <si>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</si>
  <si>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</si>
  <si>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</si>
  <si>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</si>
  <si>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</si>
  <si>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</si>
  <si>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</si>
  <si>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</si>
  <si>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</si>
  <si>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</si>
  <si>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</si>
  <si>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</si>
  <si>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</si>
  <si>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</si>
  <si>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</si>
  <si>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</si>
  <si>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</si>
  <si>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</si>
  <si>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</si>
  <si>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</si>
  <si>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</si>
  <si>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</si>
  <si>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</si>
  <si>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</si>
  <si>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</si>
  <si>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</si>
  <si>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</si>
  <si>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</si>
  <si>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</si>
  <si>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</si>
  <si>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</si>
  <si>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</si>
  <si>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</si>
  <si>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</si>
  <si>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</si>
  <si>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</si>
  <si>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</si>
  <si>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</si>
  <si>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</si>
  <si>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</si>
  <si>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</si>
  <si>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</si>
  <si>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FOFANA</t>
  </si>
  <si>
    <t>MONTCHO et FOFANA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</si>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</sst>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800]dddd\,\ mmmm\ dd\,\ yyyy"/>
    <numFmt numFmtId="169" formatCode="0.00;[Red]0.00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2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5" xfId="0" applyNumberFormat="1" applyBorder="1" applyAlignment="1">
      <alignment horizontal="center" vertical="center"/>
    </xf>
    <xf numFmtId="2" fontId="0" fillId="0" borderId="7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77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79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6" xfId="0" applyFont="1" applyBorder="1" applyAlignment="1" applyProtection="1">
      <alignment horizontal="center" vertical="center" wrapText="1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89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1" xfId="1" applyNumberFormat="1" applyBorder="1" applyAlignment="1">
      <alignment vertical="center"/>
    </xf>
    <xf numFmtId="1" fontId="8" fillId="0" borderId="92" xfId="0" applyNumberFormat="1" applyFont="1" applyBorder="1" applyAlignment="1">
      <alignment vertical="center"/>
    </xf>
    <xf numFmtId="1" fontId="8" fillId="0" borderId="96" xfId="1" applyNumberFormat="1" applyBorder="1" applyAlignment="1">
      <alignment vertical="center"/>
    </xf>
    <xf numFmtId="1" fontId="8" fillId="0" borderId="97" xfId="0" applyNumberFormat="1" applyFon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101" xfId="1" applyNumberForma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64" fontId="8" fillId="0" borderId="99" xfId="0" applyNumberFormat="1" applyFont="1" applyBorder="1" applyAlignment="1">
      <alignment horizontal="right" vertical="center"/>
    </xf>
    <xf numFmtId="1" fontId="8" fillId="0" borderId="97" xfId="1" applyNumberFormat="1" applyBorder="1" applyAlignment="1">
      <alignment vertical="center"/>
    </xf>
    <xf numFmtId="1" fontId="8" fillId="0" borderId="92" xfId="0" applyNumberFormat="1" applyFont="1" applyBorder="1" applyAlignment="1">
      <alignment horizontal="center" vertical="center"/>
    </xf>
    <xf numFmtId="164" fontId="8" fillId="0" borderId="100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0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89" xfId="0" applyNumberFormat="1" applyBorder="1" applyAlignment="1">
      <alignment horizontal="center"/>
    </xf>
    <xf numFmtId="1" fontId="10" fillId="5" borderId="103" xfId="1" applyNumberFormat="1" applyFont="1" applyFill="1" applyBorder="1" applyAlignment="1">
      <alignment horizontal="center" vertical="center"/>
    </xf>
    <xf numFmtId="1" fontId="10" fillId="5" borderId="104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4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1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3" xfId="0" applyFont="1" applyBorder="1" applyAlignment="1">
      <alignment horizontal="center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69" fontId="0" fillId="6" borderId="78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'05 OCT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'!$B$9:$B$32</c:f>
              <c:numCache>
                <c:formatCode>0.00;[Red]0.00</c:formatCode>
                <c:ptCount val="24"/>
                <c:pt idx="0">
                  <c:v>104.94</c:v>
                </c:pt>
                <c:pt idx="1">
                  <c:v>102.11</c:v>
                </c:pt>
                <c:pt idx="2">
                  <c:v>79.569999999999993</c:v>
                </c:pt>
                <c:pt idx="3">
                  <c:v>74</c:v>
                </c:pt>
                <c:pt idx="4">
                  <c:v>76.36</c:v>
                </c:pt>
                <c:pt idx="5">
                  <c:v>71.41</c:v>
                </c:pt>
                <c:pt idx="6">
                  <c:v>73.960000000000008</c:v>
                </c:pt>
                <c:pt idx="7">
                  <c:v>90.08</c:v>
                </c:pt>
                <c:pt idx="8">
                  <c:v>103.62</c:v>
                </c:pt>
                <c:pt idx="9">
                  <c:v>111.5</c:v>
                </c:pt>
                <c:pt idx="10">
                  <c:v>100.34</c:v>
                </c:pt>
                <c:pt idx="11">
                  <c:v>104.97</c:v>
                </c:pt>
                <c:pt idx="12">
                  <c:v>100.29</c:v>
                </c:pt>
                <c:pt idx="13">
                  <c:v>105.92</c:v>
                </c:pt>
                <c:pt idx="14">
                  <c:v>120.14</c:v>
                </c:pt>
                <c:pt idx="15">
                  <c:v>124.99000000000001</c:v>
                </c:pt>
                <c:pt idx="16">
                  <c:v>129.85</c:v>
                </c:pt>
                <c:pt idx="17">
                  <c:v>137.99</c:v>
                </c:pt>
                <c:pt idx="18">
                  <c:v>145.36000000000001</c:v>
                </c:pt>
                <c:pt idx="19">
                  <c:v>141.18</c:v>
                </c:pt>
                <c:pt idx="20">
                  <c:v>106.7</c:v>
                </c:pt>
                <c:pt idx="21">
                  <c:v>133.81</c:v>
                </c:pt>
                <c:pt idx="22">
                  <c:v>119.38</c:v>
                </c:pt>
                <c:pt idx="23">
                  <c:v>106.68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'05 OCT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'!$C$9:$C$32</c:f>
              <c:numCache>
                <c:formatCode>General</c:formatCode>
                <c:ptCount val="24"/>
                <c:pt idx="0">
                  <c:v>29.753870611974765</c:v>
                </c:pt>
                <c:pt idx="1">
                  <c:v>23.796450369742903</c:v>
                </c:pt>
                <c:pt idx="2">
                  <c:v>18.634546809499124</c:v>
                </c:pt>
                <c:pt idx="3">
                  <c:v>18.617744523936597</c:v>
                </c:pt>
                <c:pt idx="4">
                  <c:v>22.333214717366634</c:v>
                </c:pt>
                <c:pt idx="5">
                  <c:v>22.700074428090659</c:v>
                </c:pt>
                <c:pt idx="6">
                  <c:v>22.37300672279197</c:v>
                </c:pt>
                <c:pt idx="7">
                  <c:v>32.70612026774851</c:v>
                </c:pt>
                <c:pt idx="8">
                  <c:v>35.461537844780906</c:v>
                </c:pt>
                <c:pt idx="9">
                  <c:v>35.981743031717542</c:v>
                </c:pt>
                <c:pt idx="10">
                  <c:v>24.114454310693521</c:v>
                </c:pt>
                <c:pt idx="11">
                  <c:v>26.746076485167514</c:v>
                </c:pt>
                <c:pt idx="12">
                  <c:v>24.583713655599023</c:v>
                </c:pt>
                <c:pt idx="13">
                  <c:v>23.255532808675614</c:v>
                </c:pt>
                <c:pt idx="14">
                  <c:v>34.400974593773626</c:v>
                </c:pt>
                <c:pt idx="15">
                  <c:v>36.364785147287947</c:v>
                </c:pt>
                <c:pt idx="16">
                  <c:v>40.936513005560251</c:v>
                </c:pt>
                <c:pt idx="17">
                  <c:v>45.274078862248189</c:v>
                </c:pt>
                <c:pt idx="18">
                  <c:v>44.417992403583625</c:v>
                </c:pt>
                <c:pt idx="19">
                  <c:v>42.224417198120506</c:v>
                </c:pt>
                <c:pt idx="20">
                  <c:v>35.910677031925545</c:v>
                </c:pt>
                <c:pt idx="21">
                  <c:v>37.363105376710664</c:v>
                </c:pt>
                <c:pt idx="22">
                  <c:v>33.779871683212221</c:v>
                </c:pt>
                <c:pt idx="23">
                  <c:v>27.682634321943862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'05 OCT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'!$D$9:$D$32</c:f>
              <c:numCache>
                <c:formatCode>0.00</c:formatCode>
                <c:ptCount val="24"/>
                <c:pt idx="0">
                  <c:v>101.84649676381248</c:v>
                </c:pt>
                <c:pt idx="1">
                  <c:v>103.82889964680707</c:v>
                </c:pt>
                <c:pt idx="2">
                  <c:v>87.187603786294844</c:v>
                </c:pt>
                <c:pt idx="3">
                  <c:v>81.820486708013448</c:v>
                </c:pt>
                <c:pt idx="4">
                  <c:v>81.282030934641938</c:v>
                </c:pt>
                <c:pt idx="5">
                  <c:v>76.790146970618409</c:v>
                </c:pt>
                <c:pt idx="6">
                  <c:v>78.997480003026922</c:v>
                </c:pt>
                <c:pt idx="7">
                  <c:v>83.867207085239102</c:v>
                </c:pt>
                <c:pt idx="8">
                  <c:v>94.011337612771243</c:v>
                </c:pt>
                <c:pt idx="9">
                  <c:v>101.49052774264078</c:v>
                </c:pt>
                <c:pt idx="10">
                  <c:v>103.1628885729279</c:v>
                </c:pt>
                <c:pt idx="11">
                  <c:v>104.7114464637537</c:v>
                </c:pt>
                <c:pt idx="12">
                  <c:v>102.61714518484996</c:v>
                </c:pt>
                <c:pt idx="13">
                  <c:v>109.4635131570659</c:v>
                </c:pt>
                <c:pt idx="14">
                  <c:v>112.21290807904272</c:v>
                </c:pt>
                <c:pt idx="15">
                  <c:v>114.80745773031001</c:v>
                </c:pt>
                <c:pt idx="16">
                  <c:v>115.11895067115961</c:v>
                </c:pt>
                <c:pt idx="17">
                  <c:v>118.25833145033116</c:v>
                </c:pt>
                <c:pt idx="18">
                  <c:v>123.46563316886764</c:v>
                </c:pt>
                <c:pt idx="19">
                  <c:v>119.83998800513784</c:v>
                </c:pt>
                <c:pt idx="20">
                  <c:v>92.159185420186191</c:v>
                </c:pt>
                <c:pt idx="21">
                  <c:v>119.01871877037078</c:v>
                </c:pt>
                <c:pt idx="22">
                  <c:v>109.64982195647806</c:v>
                </c:pt>
                <c:pt idx="23">
                  <c:v>102.21031945395103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'05 OCT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'!$E$9:$E$32</c:f>
              <c:numCache>
                <c:formatCode>0.00</c:formatCode>
                <c:ptCount val="24"/>
                <c:pt idx="0">
                  <c:v>-26.66036737578726</c:v>
                </c:pt>
                <c:pt idx="1">
                  <c:v>-25.515350016549956</c:v>
                </c:pt>
                <c:pt idx="2">
                  <c:v>-26.252150595794003</c:v>
                </c:pt>
                <c:pt idx="3">
                  <c:v>-26.438231231950034</c:v>
                </c:pt>
                <c:pt idx="4">
                  <c:v>-27.255245652008554</c:v>
                </c:pt>
                <c:pt idx="5">
                  <c:v>-28.080221398709099</c:v>
                </c:pt>
                <c:pt idx="6">
                  <c:v>-27.410486725818899</c:v>
                </c:pt>
                <c:pt idx="7">
                  <c:v>-26.493327352987635</c:v>
                </c:pt>
                <c:pt idx="8">
                  <c:v>-25.852875457552166</c:v>
                </c:pt>
                <c:pt idx="9">
                  <c:v>-25.9722707743583</c:v>
                </c:pt>
                <c:pt idx="10">
                  <c:v>-26.937342883621412</c:v>
                </c:pt>
                <c:pt idx="11">
                  <c:v>-26.487522948921224</c:v>
                </c:pt>
                <c:pt idx="12">
                  <c:v>-26.910858840448981</c:v>
                </c:pt>
                <c:pt idx="13">
                  <c:v>-26.799045965741513</c:v>
                </c:pt>
                <c:pt idx="14">
                  <c:v>-26.473882672816352</c:v>
                </c:pt>
                <c:pt idx="15">
                  <c:v>-26.182242877597965</c:v>
                </c:pt>
                <c:pt idx="16">
                  <c:v>-26.205463676719866</c:v>
                </c:pt>
                <c:pt idx="17">
                  <c:v>-25.542410312579356</c:v>
                </c:pt>
                <c:pt idx="18">
                  <c:v>-22.523625572451273</c:v>
                </c:pt>
                <c:pt idx="19">
                  <c:v>-20.884405203258336</c:v>
                </c:pt>
                <c:pt idx="20">
                  <c:v>-21.369862452111715</c:v>
                </c:pt>
                <c:pt idx="21">
                  <c:v>-22.571824147081458</c:v>
                </c:pt>
                <c:pt idx="22">
                  <c:v>-24.049693639690318</c:v>
                </c:pt>
                <c:pt idx="23">
                  <c:v>-23.212953775894889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'05 OCT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'!$Q$9:$Q$32</c:f>
              <c:numCache>
                <c:formatCode>0.00</c:formatCode>
                <c:ptCount val="24"/>
                <c:pt idx="0">
                  <c:v>32.630000000000003</c:v>
                </c:pt>
                <c:pt idx="1">
                  <c:v>31.38</c:v>
                </c:pt>
                <c:pt idx="2">
                  <c:v>31.49</c:v>
                </c:pt>
                <c:pt idx="3">
                  <c:v>31.5</c:v>
                </c:pt>
                <c:pt idx="4">
                  <c:v>32.380000000000003</c:v>
                </c:pt>
                <c:pt idx="5">
                  <c:v>33.1</c:v>
                </c:pt>
                <c:pt idx="6">
                  <c:v>32.54</c:v>
                </c:pt>
                <c:pt idx="7">
                  <c:v>32.01</c:v>
                </c:pt>
                <c:pt idx="8">
                  <c:v>31.75</c:v>
                </c:pt>
                <c:pt idx="9">
                  <c:v>32.090000000000003</c:v>
                </c:pt>
                <c:pt idx="10">
                  <c:v>32.76</c:v>
                </c:pt>
                <c:pt idx="11">
                  <c:v>32.43</c:v>
                </c:pt>
                <c:pt idx="12">
                  <c:v>32.71</c:v>
                </c:pt>
                <c:pt idx="13">
                  <c:v>32.76</c:v>
                </c:pt>
                <c:pt idx="14">
                  <c:v>32.67</c:v>
                </c:pt>
                <c:pt idx="15">
                  <c:v>32.659999999999997</c:v>
                </c:pt>
                <c:pt idx="16">
                  <c:v>32.840000000000003</c:v>
                </c:pt>
                <c:pt idx="17">
                  <c:v>32.39</c:v>
                </c:pt>
                <c:pt idx="18">
                  <c:v>29.5</c:v>
                </c:pt>
                <c:pt idx="19">
                  <c:v>27.69</c:v>
                </c:pt>
                <c:pt idx="20">
                  <c:v>27.19</c:v>
                </c:pt>
                <c:pt idx="21">
                  <c:v>29.21</c:v>
                </c:pt>
                <c:pt idx="22">
                  <c:v>30.32</c:v>
                </c:pt>
                <c:pt idx="23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'05 OCT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'!$AE$9:$AE$32</c:f>
              <c:numCache>
                <c:formatCode>0.00</c:formatCode>
                <c:ptCount val="24"/>
                <c:pt idx="0">
                  <c:v>31.02</c:v>
                </c:pt>
                <c:pt idx="1">
                  <c:v>31.34</c:v>
                </c:pt>
                <c:pt idx="2">
                  <c:v>31.26</c:v>
                </c:pt>
                <c:pt idx="3">
                  <c:v>31.02</c:v>
                </c:pt>
                <c:pt idx="4">
                  <c:v>30.05</c:v>
                </c:pt>
                <c:pt idx="5">
                  <c:v>30</c:v>
                </c:pt>
                <c:pt idx="6">
                  <c:v>31.93</c:v>
                </c:pt>
                <c:pt idx="7">
                  <c:v>30.17</c:v>
                </c:pt>
                <c:pt idx="8">
                  <c:v>30.48</c:v>
                </c:pt>
                <c:pt idx="9">
                  <c:v>30.14</c:v>
                </c:pt>
                <c:pt idx="10">
                  <c:v>30.09</c:v>
                </c:pt>
                <c:pt idx="11">
                  <c:v>30.07</c:v>
                </c:pt>
                <c:pt idx="12">
                  <c:v>30.27</c:v>
                </c:pt>
                <c:pt idx="13">
                  <c:v>30.37</c:v>
                </c:pt>
                <c:pt idx="14">
                  <c:v>29.87</c:v>
                </c:pt>
                <c:pt idx="15">
                  <c:v>30.26</c:v>
                </c:pt>
                <c:pt idx="16">
                  <c:v>30.29</c:v>
                </c:pt>
                <c:pt idx="17">
                  <c:v>30.09</c:v>
                </c:pt>
                <c:pt idx="18">
                  <c:v>30.26</c:v>
                </c:pt>
                <c:pt idx="19">
                  <c:v>30.17</c:v>
                </c:pt>
                <c:pt idx="20">
                  <c:v>29.99</c:v>
                </c:pt>
                <c:pt idx="21">
                  <c:v>30.08</c:v>
                </c:pt>
                <c:pt idx="22">
                  <c:v>30.26</c:v>
                </c:pt>
                <c:pt idx="23">
                  <c:v>30.49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'05 OCT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'!$AK$9:$AK$32</c:f>
              <c:numCache>
                <c:formatCode>0.00</c:formatCode>
                <c:ptCount val="24"/>
                <c:pt idx="0">
                  <c:v>60.773870611974765</c:v>
                </c:pt>
                <c:pt idx="1">
                  <c:v>55.136450369742903</c:v>
                </c:pt>
                <c:pt idx="2">
                  <c:v>49.894546809499126</c:v>
                </c:pt>
                <c:pt idx="3">
                  <c:v>49.637744523936597</c:v>
                </c:pt>
                <c:pt idx="4">
                  <c:v>52.383214717366634</c:v>
                </c:pt>
                <c:pt idx="5">
                  <c:v>52.700074428090659</c:v>
                </c:pt>
                <c:pt idx="6">
                  <c:v>54.30300672279197</c:v>
                </c:pt>
                <c:pt idx="7">
                  <c:v>62.876120267748512</c:v>
                </c:pt>
                <c:pt idx="8">
                  <c:v>65.94153784478091</c:v>
                </c:pt>
                <c:pt idx="9">
                  <c:v>66.121743031717543</c:v>
                </c:pt>
                <c:pt idx="10">
                  <c:v>54.204454310693521</c:v>
                </c:pt>
                <c:pt idx="11">
                  <c:v>56.816076485167514</c:v>
                </c:pt>
                <c:pt idx="12">
                  <c:v>54.853713655599023</c:v>
                </c:pt>
                <c:pt idx="13">
                  <c:v>53.625532808675615</c:v>
                </c:pt>
                <c:pt idx="14">
                  <c:v>64.27097459377363</c:v>
                </c:pt>
                <c:pt idx="15">
                  <c:v>66.624785147287952</c:v>
                </c:pt>
                <c:pt idx="16">
                  <c:v>71.22651300556025</c:v>
                </c:pt>
                <c:pt idx="17">
                  <c:v>75.364078862248192</c:v>
                </c:pt>
                <c:pt idx="18">
                  <c:v>74.67799240358363</c:v>
                </c:pt>
                <c:pt idx="19">
                  <c:v>72.394417198120507</c:v>
                </c:pt>
                <c:pt idx="20">
                  <c:v>65.900677031925539</c:v>
                </c:pt>
                <c:pt idx="21">
                  <c:v>67.443105376710662</c:v>
                </c:pt>
                <c:pt idx="22">
                  <c:v>64.039871683212226</c:v>
                </c:pt>
                <c:pt idx="23">
                  <c:v>58.17263432194386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'05 OCT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'!$AM$9:$AM$32</c:f>
              <c:numCache>
                <c:formatCode>0.00</c:formatCode>
                <c:ptCount val="24"/>
                <c:pt idx="0">
                  <c:v>131.57649676381249</c:v>
                </c:pt>
                <c:pt idx="1">
                  <c:v>133.56889964680707</c:v>
                </c:pt>
                <c:pt idx="2">
                  <c:v>117.04760378629484</c:v>
                </c:pt>
                <c:pt idx="3">
                  <c:v>111.19048670801345</c:v>
                </c:pt>
                <c:pt idx="4">
                  <c:v>110.63203093464193</c:v>
                </c:pt>
                <c:pt idx="5">
                  <c:v>106.6701469706184</c:v>
                </c:pt>
                <c:pt idx="6">
                  <c:v>108.87748000302692</c:v>
                </c:pt>
                <c:pt idx="7">
                  <c:v>113.7472070852391</c:v>
                </c:pt>
                <c:pt idx="8">
                  <c:v>123.89133761277124</c:v>
                </c:pt>
                <c:pt idx="9">
                  <c:v>131.37052774264077</c:v>
                </c:pt>
                <c:pt idx="10">
                  <c:v>133.04288857292789</c:v>
                </c:pt>
                <c:pt idx="11">
                  <c:v>134.5914464637537</c:v>
                </c:pt>
                <c:pt idx="12">
                  <c:v>131.57714518484997</c:v>
                </c:pt>
                <c:pt idx="13">
                  <c:v>138.42351315706591</c:v>
                </c:pt>
                <c:pt idx="14">
                  <c:v>135.94290807904272</c:v>
                </c:pt>
                <c:pt idx="15">
                  <c:v>143.36745773031001</c:v>
                </c:pt>
                <c:pt idx="16">
                  <c:v>144.20895067115961</c:v>
                </c:pt>
                <c:pt idx="17">
                  <c:v>147.46833145033116</c:v>
                </c:pt>
                <c:pt idx="18">
                  <c:v>152.62563316886764</c:v>
                </c:pt>
                <c:pt idx="19">
                  <c:v>148.97998800513784</c:v>
                </c:pt>
                <c:pt idx="20">
                  <c:v>121.25918542018618</c:v>
                </c:pt>
                <c:pt idx="21">
                  <c:v>148.11871877037078</c:v>
                </c:pt>
                <c:pt idx="22">
                  <c:v>138.74982195647806</c:v>
                </c:pt>
                <c:pt idx="23">
                  <c:v>131.31031945395102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0.00;[Red]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'05 OCT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'!$F$9:$F$32</c:f>
              <c:numCache>
                <c:formatCode>General</c:formatCode>
                <c:ptCount val="24"/>
                <c:pt idx="0">
                  <c:v>219.57</c:v>
                </c:pt>
                <c:pt idx="1">
                  <c:v>195.02</c:v>
                </c:pt>
                <c:pt idx="2">
                  <c:v>189.91</c:v>
                </c:pt>
                <c:pt idx="3">
                  <c:v>195.57</c:v>
                </c:pt>
                <c:pt idx="4">
                  <c:v>207.07</c:v>
                </c:pt>
                <c:pt idx="5">
                  <c:v>205.19</c:v>
                </c:pt>
                <c:pt idx="6">
                  <c:v>192.35</c:v>
                </c:pt>
                <c:pt idx="7">
                  <c:v>190.48</c:v>
                </c:pt>
                <c:pt idx="8">
                  <c:v>188.26</c:v>
                </c:pt>
                <c:pt idx="9">
                  <c:v>182.38</c:v>
                </c:pt>
                <c:pt idx="10">
                  <c:v>180.09</c:v>
                </c:pt>
                <c:pt idx="11">
                  <c:v>183.2</c:v>
                </c:pt>
                <c:pt idx="12">
                  <c:v>170.55</c:v>
                </c:pt>
                <c:pt idx="13">
                  <c:v>181.23</c:v>
                </c:pt>
                <c:pt idx="14">
                  <c:v>209.69</c:v>
                </c:pt>
                <c:pt idx="15">
                  <c:v>239.06</c:v>
                </c:pt>
                <c:pt idx="16">
                  <c:v>233.56</c:v>
                </c:pt>
                <c:pt idx="17">
                  <c:v>264.62</c:v>
                </c:pt>
                <c:pt idx="18">
                  <c:v>267.64</c:v>
                </c:pt>
                <c:pt idx="19">
                  <c:v>266.76</c:v>
                </c:pt>
                <c:pt idx="20">
                  <c:v>264.49</c:v>
                </c:pt>
                <c:pt idx="21">
                  <c:v>260.29000000000002</c:v>
                </c:pt>
                <c:pt idx="22">
                  <c:v>243.12</c:v>
                </c:pt>
                <c:pt idx="23">
                  <c:v>230.5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'05 OCT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'!$G$9:$G$32</c:f>
              <c:numCache>
                <c:formatCode>0.00</c:formatCode>
                <c:ptCount val="24"/>
                <c:pt idx="0">
                  <c:v>131.50711328210284</c:v>
                </c:pt>
                <c:pt idx="1">
                  <c:v>109.29035916779573</c:v>
                </c:pt>
                <c:pt idx="2">
                  <c:v>104.93361031117738</c:v>
                </c:pt>
                <c:pt idx="3">
                  <c:v>116.51958419511647</c:v>
                </c:pt>
                <c:pt idx="4">
                  <c:v>128.3007174954688</c:v>
                </c:pt>
                <c:pt idx="5">
                  <c:v>164.26765959822362</c:v>
                </c:pt>
                <c:pt idx="6">
                  <c:v>158.91728161698566</c:v>
                </c:pt>
                <c:pt idx="7">
                  <c:v>159.1812293585113</c:v>
                </c:pt>
                <c:pt idx="8">
                  <c:v>166.33629454471946</c:v>
                </c:pt>
                <c:pt idx="9">
                  <c:v>162.83355648568167</c:v>
                </c:pt>
                <c:pt idx="10">
                  <c:v>164.08788408541292</c:v>
                </c:pt>
                <c:pt idx="11">
                  <c:v>165.28319960922883</c:v>
                </c:pt>
                <c:pt idx="12">
                  <c:v>114.45389900967132</c:v>
                </c:pt>
                <c:pt idx="13">
                  <c:v>128.4593873342325</c:v>
                </c:pt>
                <c:pt idx="14">
                  <c:v>127.00105882664616</c:v>
                </c:pt>
                <c:pt idx="15">
                  <c:v>148.10223208651095</c:v>
                </c:pt>
                <c:pt idx="16">
                  <c:v>172.71944920665399</c:v>
                </c:pt>
                <c:pt idx="17">
                  <c:v>192.47011986988517</c:v>
                </c:pt>
                <c:pt idx="18">
                  <c:v>195.01923451645061</c:v>
                </c:pt>
                <c:pt idx="19">
                  <c:v>163.10706081971847</c:v>
                </c:pt>
                <c:pt idx="20">
                  <c:v>171.8173711937275</c:v>
                </c:pt>
                <c:pt idx="21">
                  <c:v>160.85216666828947</c:v>
                </c:pt>
                <c:pt idx="22">
                  <c:v>152.09014866964199</c:v>
                </c:pt>
                <c:pt idx="23">
                  <c:v>151.12388405389521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'05 OCT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'!$H$9:$H$32</c:f>
              <c:numCache>
                <c:formatCode>0.00</c:formatCode>
                <c:ptCount val="24"/>
                <c:pt idx="0">
                  <c:v>79.583001955497295</c:v>
                </c:pt>
                <c:pt idx="1">
                  <c:v>78.182645009383634</c:v>
                </c:pt>
                <c:pt idx="2">
                  <c:v>77.623571203990238</c:v>
                </c:pt>
                <c:pt idx="3">
                  <c:v>71.482520260282669</c:v>
                </c:pt>
                <c:pt idx="4">
                  <c:v>70.764392438494383</c:v>
                </c:pt>
                <c:pt idx="5">
                  <c:v>32.961149815438631</c:v>
                </c:pt>
                <c:pt idx="6">
                  <c:v>25.818843445018526</c:v>
                </c:pt>
                <c:pt idx="7">
                  <c:v>23.367599694344129</c:v>
                </c:pt>
                <c:pt idx="8">
                  <c:v>13.614058862979331</c:v>
                </c:pt>
                <c:pt idx="9">
                  <c:v>11.021719221535516</c:v>
                </c:pt>
                <c:pt idx="10">
                  <c:v>7.439012019792429</c:v>
                </c:pt>
                <c:pt idx="11">
                  <c:v>9.3795362284242891</c:v>
                </c:pt>
                <c:pt idx="12">
                  <c:v>48.108310721386189</c:v>
                </c:pt>
                <c:pt idx="13">
                  <c:v>44.711383238702425</c:v>
                </c:pt>
                <c:pt idx="14">
                  <c:v>73.765220848174337</c:v>
                </c:pt>
                <c:pt idx="15">
                  <c:v>81.328013791403464</c:v>
                </c:pt>
                <c:pt idx="16">
                  <c:v>51.744692070722252</c:v>
                </c:pt>
                <c:pt idx="17">
                  <c:v>61.958110322786489</c:v>
                </c:pt>
                <c:pt idx="18">
                  <c:v>62.314236498600614</c:v>
                </c:pt>
                <c:pt idx="19">
                  <c:v>93.379849957622355</c:v>
                </c:pt>
                <c:pt idx="20">
                  <c:v>82.485798963121866</c:v>
                </c:pt>
                <c:pt idx="21">
                  <c:v>89.410602311961611</c:v>
                </c:pt>
                <c:pt idx="22">
                  <c:v>81.655075077518774</c:v>
                </c:pt>
                <c:pt idx="23">
                  <c:v>70.480895349520054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'05 OCT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'!$I$9:$I$32</c:f>
              <c:numCache>
                <c:formatCode>0.00</c:formatCode>
                <c:ptCount val="24"/>
                <c:pt idx="0">
                  <c:v>8.4798847623998732</c:v>
                </c:pt>
                <c:pt idx="1">
                  <c:v>7.5469958228206586</c:v>
                </c:pt>
                <c:pt idx="2">
                  <c:v>7.3528184848323939</c:v>
                </c:pt>
                <c:pt idx="3">
                  <c:v>7.5678955446008409</c:v>
                </c:pt>
                <c:pt idx="4">
                  <c:v>8.0048900660368041</c:v>
                </c:pt>
                <c:pt idx="5">
                  <c:v>7.9611905863377466</c:v>
                </c:pt>
                <c:pt idx="6">
                  <c:v>7.6138749379957993</c:v>
                </c:pt>
                <c:pt idx="7">
                  <c:v>7.9311709471445475</c:v>
                </c:pt>
                <c:pt idx="8">
                  <c:v>8.3096465923011884</c:v>
                </c:pt>
                <c:pt idx="9">
                  <c:v>8.5247242927828175</c:v>
                </c:pt>
                <c:pt idx="10">
                  <c:v>8.563103894794633</c:v>
                </c:pt>
                <c:pt idx="11">
                  <c:v>8.5372641623468404</c:v>
                </c:pt>
                <c:pt idx="12">
                  <c:v>7.9877902689425149</c:v>
                </c:pt>
                <c:pt idx="13">
                  <c:v>8.0592294270650449</c:v>
                </c:pt>
                <c:pt idx="14">
                  <c:v>8.9237203251794845</c:v>
                </c:pt>
                <c:pt idx="15">
                  <c:v>9.6297541220855827</c:v>
                </c:pt>
                <c:pt idx="16">
                  <c:v>9.0958587226237704</c:v>
                </c:pt>
                <c:pt idx="17">
                  <c:v>10.191769807328338</c:v>
                </c:pt>
                <c:pt idx="18">
                  <c:v>10.306528984948809</c:v>
                </c:pt>
                <c:pt idx="19">
                  <c:v>10.273089222659191</c:v>
                </c:pt>
                <c:pt idx="20">
                  <c:v>10.18682984315063</c:v>
                </c:pt>
                <c:pt idx="21">
                  <c:v>10.027231019748935</c:v>
                </c:pt>
                <c:pt idx="22">
                  <c:v>9.3747762528392364</c:v>
                </c:pt>
                <c:pt idx="23">
                  <c:v>8.8952205965847462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'05 OCT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1.4</c:v>
                </c:pt>
                <c:pt idx="7">
                  <c:v>2.9</c:v>
                </c:pt>
                <c:pt idx="8">
                  <c:v>7.2</c:v>
                </c:pt>
                <c:pt idx="9">
                  <c:v>10.1</c:v>
                </c:pt>
                <c:pt idx="10">
                  <c:v>9</c:v>
                </c:pt>
                <c:pt idx="11">
                  <c:v>10.9</c:v>
                </c:pt>
                <c:pt idx="12">
                  <c:v>6.8</c:v>
                </c:pt>
                <c:pt idx="13">
                  <c:v>7.6</c:v>
                </c:pt>
                <c:pt idx="14">
                  <c:v>10</c:v>
                </c:pt>
                <c:pt idx="15">
                  <c:v>3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'05 OCT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OCT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'05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'05 OCT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'05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OCT 23 '!$AJ$9:$AJ$32</c:f>
              <c:numCache>
                <c:formatCode>0.00</c:formatCode>
                <c:ptCount val="24"/>
                <c:pt idx="0">
                  <c:v>131.50711328210284</c:v>
                </c:pt>
                <c:pt idx="1">
                  <c:v>109.29035916779573</c:v>
                </c:pt>
                <c:pt idx="2">
                  <c:v>104.93361031117738</c:v>
                </c:pt>
                <c:pt idx="3">
                  <c:v>116.51958419511647</c:v>
                </c:pt>
                <c:pt idx="4">
                  <c:v>128.3007174954688</c:v>
                </c:pt>
                <c:pt idx="5">
                  <c:v>164.66765959822362</c:v>
                </c:pt>
                <c:pt idx="6">
                  <c:v>160.31728161698567</c:v>
                </c:pt>
                <c:pt idx="7">
                  <c:v>162.08122935851131</c:v>
                </c:pt>
                <c:pt idx="8">
                  <c:v>173.53629454471945</c:v>
                </c:pt>
                <c:pt idx="9">
                  <c:v>172.93355648568166</c:v>
                </c:pt>
                <c:pt idx="10">
                  <c:v>173.08788408541292</c:v>
                </c:pt>
                <c:pt idx="11">
                  <c:v>176.18319960922884</c:v>
                </c:pt>
                <c:pt idx="12">
                  <c:v>121.25389900967131</c:v>
                </c:pt>
                <c:pt idx="13">
                  <c:v>136.0593873342325</c:v>
                </c:pt>
                <c:pt idx="14">
                  <c:v>137.00105882664616</c:v>
                </c:pt>
                <c:pt idx="15">
                  <c:v>151.10223208651095</c:v>
                </c:pt>
                <c:pt idx="16">
                  <c:v>173.21944920665399</c:v>
                </c:pt>
                <c:pt idx="17">
                  <c:v>192.47011986988517</c:v>
                </c:pt>
                <c:pt idx="18">
                  <c:v>195.01923451645061</c:v>
                </c:pt>
                <c:pt idx="19">
                  <c:v>163.10706081971847</c:v>
                </c:pt>
                <c:pt idx="20">
                  <c:v>171.8173711937275</c:v>
                </c:pt>
                <c:pt idx="21">
                  <c:v>160.85216666828947</c:v>
                </c:pt>
                <c:pt idx="22">
                  <c:v>152.09014866964199</c:v>
                </c:pt>
                <c:pt idx="23">
                  <c:v>151.12388405389521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'05 OCT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'05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OCT 23 '!$AL$9:$AL$32</c:f>
              <c:numCache>
                <c:formatCode>0.00</c:formatCode>
                <c:ptCount val="24"/>
                <c:pt idx="0">
                  <c:v>79.583001955497295</c:v>
                </c:pt>
                <c:pt idx="1">
                  <c:v>78.182645009383634</c:v>
                </c:pt>
                <c:pt idx="2">
                  <c:v>77.623571203990238</c:v>
                </c:pt>
                <c:pt idx="3">
                  <c:v>71.482520260282669</c:v>
                </c:pt>
                <c:pt idx="4">
                  <c:v>70.764392438494383</c:v>
                </c:pt>
                <c:pt idx="5">
                  <c:v>33.291149815438629</c:v>
                </c:pt>
                <c:pt idx="6">
                  <c:v>28.848843445018527</c:v>
                </c:pt>
                <c:pt idx="7">
                  <c:v>35.117599694344129</c:v>
                </c:pt>
                <c:pt idx="8">
                  <c:v>33.24405886297933</c:v>
                </c:pt>
                <c:pt idx="9">
                  <c:v>39.291719221535516</c:v>
                </c:pt>
                <c:pt idx="10">
                  <c:v>40.109012019792431</c:v>
                </c:pt>
                <c:pt idx="11">
                  <c:v>36.35953622842429</c:v>
                </c:pt>
                <c:pt idx="12">
                  <c:v>77.378310721386185</c:v>
                </c:pt>
                <c:pt idx="13">
                  <c:v>64.381383238702426</c:v>
                </c:pt>
                <c:pt idx="14">
                  <c:v>85.325220848174339</c:v>
                </c:pt>
                <c:pt idx="15">
                  <c:v>89.09801379140346</c:v>
                </c:pt>
                <c:pt idx="16">
                  <c:v>53.464692070722251</c:v>
                </c:pt>
                <c:pt idx="17">
                  <c:v>61.958110322786489</c:v>
                </c:pt>
                <c:pt idx="18">
                  <c:v>62.314236498600614</c:v>
                </c:pt>
                <c:pt idx="19">
                  <c:v>93.379849957622355</c:v>
                </c:pt>
                <c:pt idx="20">
                  <c:v>82.485798963121866</c:v>
                </c:pt>
                <c:pt idx="21">
                  <c:v>89.410602311961611</c:v>
                </c:pt>
                <c:pt idx="22">
                  <c:v>81.655075077518774</c:v>
                </c:pt>
                <c:pt idx="23">
                  <c:v>70.480895349520054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10%20Brouillon%20rap%20Journalier%20de%20OCTOBRE%202023.xlsm" TargetMode="External"/><Relationship Id="rId1" Type="http://schemas.openxmlformats.org/officeDocument/2006/relationships/externalLinkPath" Target="/RELEVES_DISPATCHING/RELEVE_2023/RELEVES%20DES%20BILANS%20JOURNALIERS/Brouillon%20rap%20Journalier/10%20Brouillon%20rap%20Journalier%20de%20OCTOBRE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OCTOBRE 2023"/>
      <sheetName val="2 OCTOBRE 2023"/>
      <sheetName val="3 OCTOBRE 2023"/>
      <sheetName val="4 OCTOBRE 2023"/>
      <sheetName val="5 OCTOBRE 2023"/>
      <sheetName val="6 OCTOBRE 2023"/>
      <sheetName val="7 OCTOBRE 2023"/>
      <sheetName val="8 OCTOBRE 2023"/>
      <sheetName val="9 OCTOBRE 2023"/>
      <sheetName val="10 OCTOBRE 2023"/>
      <sheetName val="11 OCTOBRE 2023"/>
      <sheetName val="12 OCTOBRE 2023"/>
      <sheetName val="13 OCTOBRE 2023"/>
      <sheetName val="14 OCTOBRE 2023"/>
      <sheetName val="15 OCTOBRE 2023"/>
      <sheetName val="16 OCTOBRE 2023"/>
      <sheetName val="17 OCTOBRE 2023"/>
      <sheetName val="18 OCTOBRE 2023"/>
      <sheetName val="19 OCTOBRE 2023"/>
      <sheetName val="20 OCTOBRE 2023"/>
      <sheetName val="21 OCTOBRE 2023"/>
      <sheetName val="22 OCTOBRE 2023"/>
      <sheetName val="23 OCTOBRE 2023"/>
      <sheetName val="24 OCTOBRE 2023"/>
      <sheetName val="25 OCTOBRE 2023"/>
      <sheetName val="26 OCTOBRE 2023"/>
      <sheetName val="27 OCTOBRE 2023"/>
      <sheetName val="28 OCTOBRE 2023"/>
      <sheetName val="29 OCTOBRE 2023"/>
      <sheetName val="30 OCTOBRE 2023"/>
      <sheetName val="31 OCTOBRE 2023"/>
    </sheetNames>
    <sheetDataSet>
      <sheetData sheetId="0"/>
      <sheetData sheetId="1"/>
      <sheetData sheetId="2"/>
      <sheetData sheetId="3"/>
      <sheetData sheetId="4">
        <row r="22">
          <cell r="K22">
            <v>47.548000000000002</v>
          </cell>
        </row>
        <row r="23">
          <cell r="K23">
            <v>46.1</v>
          </cell>
          <cell r="L23">
            <v>0.8833333333333333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0" zoomScaleNormal="85" zoomScaleSheetLayoutView="100" workbookViewId="0">
      <selection activeCell="AQ38" sqref="AQ38:AS39"/>
    </sheetView>
  </sheetViews>
  <sheetFormatPr baseColWidth="10" defaultRowHeight="15" x14ac:dyDescent="0.25"/>
  <cols>
    <col min="1" max="1" width="9.140625" customWidth="1"/>
    <col min="2" max="2" width="6.710937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7.8554687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38" t="s">
        <v>101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</row>
    <row r="2" spans="1:54" ht="20.25" x14ac:dyDescent="0.25">
      <c r="A2" s="139">
        <v>45204</v>
      </c>
      <c r="B2" s="139"/>
      <c r="C2" s="139"/>
      <c r="D2" s="139"/>
      <c r="E2" s="139"/>
      <c r="F2" s="139"/>
      <c r="G2" s="13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0" t="s">
        <v>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69" t="s">
        <v>89</v>
      </c>
      <c r="AG4" s="170"/>
      <c r="AH4" s="170"/>
      <c r="AI4" s="170"/>
      <c r="AJ4" s="145" t="s">
        <v>102</v>
      </c>
      <c r="AK4" s="146"/>
      <c r="AL4" s="145" t="s">
        <v>103</v>
      </c>
      <c r="AM4" s="146"/>
      <c r="AN4" s="132" t="s">
        <v>69</v>
      </c>
      <c r="AO4" s="133"/>
      <c r="AP4" s="133"/>
      <c r="AQ4" s="133"/>
      <c r="AR4" s="133"/>
      <c r="AS4" s="134"/>
    </row>
    <row r="5" spans="1:54" ht="15.75" customHeight="1" thickBot="1" x14ac:dyDescent="0.3">
      <c r="B5" s="142"/>
      <c r="C5" s="143"/>
      <c r="D5" s="143"/>
      <c r="E5" s="143"/>
      <c r="F5" s="143"/>
      <c r="G5" s="143"/>
      <c r="H5" s="143"/>
      <c r="I5" s="14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71"/>
      <c r="AG5" s="172"/>
      <c r="AH5" s="172"/>
      <c r="AI5" s="172"/>
      <c r="AJ5" s="147"/>
      <c r="AK5" s="148"/>
      <c r="AL5" s="147"/>
      <c r="AM5" s="148"/>
      <c r="AN5" s="135"/>
      <c r="AO5" s="136"/>
      <c r="AP5" s="136"/>
      <c r="AQ5" s="136"/>
      <c r="AR5" s="136"/>
      <c r="AS5" s="137"/>
    </row>
    <row r="6" spans="1:54" ht="18.75" customHeight="1" thickBot="1" x14ac:dyDescent="0.3">
      <c r="B6" s="160" t="s">
        <v>1</v>
      </c>
      <c r="C6" s="161"/>
      <c r="D6" s="161"/>
      <c r="E6" s="161"/>
      <c r="F6" s="161"/>
      <c r="G6" s="161"/>
      <c r="H6" s="161"/>
      <c r="I6" s="162"/>
      <c r="J6" s="160" t="s">
        <v>74</v>
      </c>
      <c r="K6" s="163"/>
      <c r="L6" s="161"/>
      <c r="M6" s="161"/>
      <c r="N6" s="161"/>
      <c r="O6" s="161"/>
      <c r="P6" s="162"/>
      <c r="Q6" s="164"/>
      <c r="R6" s="154" t="s">
        <v>90</v>
      </c>
      <c r="S6" s="155"/>
      <c r="T6" s="155"/>
      <c r="U6" s="155"/>
      <c r="V6" s="155"/>
      <c r="W6" s="155"/>
      <c r="X6" s="155"/>
      <c r="Y6" s="155"/>
      <c r="Z6" s="154" t="s">
        <v>91</v>
      </c>
      <c r="AA6" s="155"/>
      <c r="AB6" s="155"/>
      <c r="AC6" s="155"/>
      <c r="AD6" s="155"/>
      <c r="AE6" s="155"/>
      <c r="AF6" s="156" t="s">
        <v>14</v>
      </c>
      <c r="AG6" s="157"/>
      <c r="AH6" s="165" t="s">
        <v>11</v>
      </c>
      <c r="AI6" s="166"/>
      <c r="AJ6" s="147"/>
      <c r="AK6" s="148"/>
      <c r="AL6" s="147"/>
      <c r="AM6" s="148"/>
      <c r="AN6" s="135"/>
      <c r="AO6" s="136"/>
      <c r="AP6" s="136"/>
      <c r="AQ6" s="136"/>
      <c r="AR6" s="136"/>
      <c r="AS6" s="137"/>
    </row>
    <row r="7" spans="1:54" ht="36.75" customHeight="1" thickBot="1" x14ac:dyDescent="0.3">
      <c r="B7" s="201" t="s">
        <v>12</v>
      </c>
      <c r="C7" s="202"/>
      <c r="D7" s="202"/>
      <c r="E7" s="203"/>
      <c r="F7" s="202" t="s">
        <v>13</v>
      </c>
      <c r="G7" s="202"/>
      <c r="H7" s="202"/>
      <c r="I7" s="204"/>
      <c r="J7" s="176" t="s">
        <v>7</v>
      </c>
      <c r="K7" s="152"/>
      <c r="L7" s="151" t="s">
        <v>8</v>
      </c>
      <c r="M7" s="152"/>
      <c r="N7" s="151" t="s">
        <v>9</v>
      </c>
      <c r="O7" s="152"/>
      <c r="P7" s="151" t="s">
        <v>10</v>
      </c>
      <c r="Q7" s="153"/>
      <c r="R7" s="176" t="s">
        <v>4</v>
      </c>
      <c r="S7" s="177"/>
      <c r="T7" s="177"/>
      <c r="U7" s="177"/>
      <c r="V7" s="177"/>
      <c r="W7" s="177"/>
      <c r="X7" s="151" t="s">
        <v>88</v>
      </c>
      <c r="Y7" s="153"/>
      <c r="Z7" s="176" t="s">
        <v>3</v>
      </c>
      <c r="AA7" s="177"/>
      <c r="AB7" s="177"/>
      <c r="AC7" s="152"/>
      <c r="AD7" s="205" t="s">
        <v>88</v>
      </c>
      <c r="AE7" s="205"/>
      <c r="AF7" s="158"/>
      <c r="AG7" s="159"/>
      <c r="AH7" s="167"/>
      <c r="AI7" s="168"/>
      <c r="AJ7" s="149"/>
      <c r="AK7" s="150"/>
      <c r="AL7" s="149"/>
      <c r="AM7" s="150"/>
      <c r="AN7" s="135"/>
      <c r="AO7" s="136"/>
      <c r="AP7" s="136"/>
      <c r="AQ7" s="136"/>
      <c r="AR7" s="136"/>
      <c r="AS7" s="137"/>
    </row>
    <row r="8" spans="1:54" ht="33.75" thickTop="1" x14ac:dyDescent="0.25">
      <c r="A8" s="24" t="s">
        <v>5</v>
      </c>
      <c r="B8" s="71" t="s">
        <v>6</v>
      </c>
      <c r="C8" s="15" t="s">
        <v>36</v>
      </c>
      <c r="D8" s="15" t="s">
        <v>37</v>
      </c>
      <c r="E8" s="16" t="s">
        <v>35</v>
      </c>
      <c r="F8" s="72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3" t="s">
        <v>77</v>
      </c>
      <c r="S8" s="84" t="s">
        <v>78</v>
      </c>
      <c r="T8" s="84" t="s">
        <v>81</v>
      </c>
      <c r="U8" s="84" t="s">
        <v>82</v>
      </c>
      <c r="V8" s="84" t="s">
        <v>83</v>
      </c>
      <c r="W8" s="84" t="s">
        <v>84</v>
      </c>
      <c r="X8" s="13" t="s">
        <v>40</v>
      </c>
      <c r="Y8" s="14" t="s">
        <v>87</v>
      </c>
      <c r="Z8" s="83" t="s">
        <v>79</v>
      </c>
      <c r="AA8" s="84" t="s">
        <v>80</v>
      </c>
      <c r="AB8" s="84" t="s">
        <v>85</v>
      </c>
      <c r="AC8" s="85" t="s">
        <v>86</v>
      </c>
      <c r="AD8" s="85" t="s">
        <v>42</v>
      </c>
      <c r="AE8" s="86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211">
        <v>104.94</v>
      </c>
      <c r="C9" s="51">
        <f t="shared" ref="C9:C32" si="0">AK9-AE9</f>
        <v>29.753870611974765</v>
      </c>
      <c r="D9" s="52">
        <f t="shared" ref="D9:D32" si="1">AM9-Y9</f>
        <v>101.84649676381248</v>
      </c>
      <c r="E9" s="59">
        <f t="shared" ref="E9:E32" si="2">(AG9+AI9)-Q9</f>
        <v>-26.66036737578726</v>
      </c>
      <c r="F9" s="73">
        <v>219.57</v>
      </c>
      <c r="G9" s="52">
        <f t="shared" ref="G9:G32" si="3">AJ9-AD9</f>
        <v>131.50711328210284</v>
      </c>
      <c r="H9" s="52">
        <f t="shared" ref="H9:H32" si="4">AL9-X9</f>
        <v>79.583001955497295</v>
      </c>
      <c r="I9" s="53">
        <f t="shared" ref="I9:I32" si="5">(AH9+AF9)-P9</f>
        <v>8.4798847623998732</v>
      </c>
      <c r="J9" s="58">
        <v>0</v>
      </c>
      <c r="K9" s="81">
        <v>32.630000000000003</v>
      </c>
      <c r="L9" s="67">
        <v>0</v>
      </c>
      <c r="M9" s="67">
        <v>0</v>
      </c>
      <c r="N9" s="67">
        <v>0</v>
      </c>
      <c r="O9" s="67">
        <v>0</v>
      </c>
      <c r="P9" s="70">
        <f>J9+L9+N9</f>
        <v>0</v>
      </c>
      <c r="Q9" s="79">
        <f>K9+M9+O9</f>
        <v>32.630000000000003</v>
      </c>
      <c r="R9" s="88">
        <v>0</v>
      </c>
      <c r="S9" s="81">
        <v>0</v>
      </c>
      <c r="T9" s="81">
        <v>0</v>
      </c>
      <c r="U9" s="81">
        <v>29.73</v>
      </c>
      <c r="V9" s="68">
        <v>0</v>
      </c>
      <c r="W9" s="87">
        <v>0</v>
      </c>
      <c r="X9" s="91">
        <f>R9+T9+V9</f>
        <v>0</v>
      </c>
      <c r="Y9" s="92">
        <f>S9+U9+W9</f>
        <v>29.73</v>
      </c>
      <c r="Z9" s="88">
        <v>0</v>
      </c>
      <c r="AA9" s="81">
        <v>0</v>
      </c>
      <c r="AB9" s="81">
        <v>0</v>
      </c>
      <c r="AC9" s="81">
        <v>31.02</v>
      </c>
      <c r="AD9" s="93">
        <f>Z9+AB9</f>
        <v>0</v>
      </c>
      <c r="AE9" s="52">
        <f>AA9+AC9</f>
        <v>31.02</v>
      </c>
      <c r="AF9" s="113">
        <v>0.14151451612903199</v>
      </c>
      <c r="AG9" s="114">
        <v>0.42775094086021498</v>
      </c>
      <c r="AH9" s="54">
        <f t="shared" ref="AH9:AH32" si="6">(F9+P9+X9+AD9)-(AJ9+AL9+AF9)</f>
        <v>8.3383702462708413</v>
      </c>
      <c r="AI9" s="63">
        <f t="shared" ref="AI9:AI32" si="7">(B9+Q9+Y9+AE9)-(AM9+AK9+AG9)</f>
        <v>5.5418816833525284</v>
      </c>
      <c r="AJ9" s="64">
        <v>131.50711328210284</v>
      </c>
      <c r="AK9" s="61">
        <v>60.773870611974765</v>
      </c>
      <c r="AL9" s="66">
        <v>79.583001955497295</v>
      </c>
      <c r="AM9" s="61">
        <v>131.57649676381249</v>
      </c>
      <c r="AS9" s="118"/>
      <c r="BA9" s="42"/>
      <c r="BB9" s="42"/>
    </row>
    <row r="10" spans="1:54" ht="15.75" x14ac:dyDescent="0.25">
      <c r="A10" s="25">
        <v>2</v>
      </c>
      <c r="B10" s="211">
        <v>102.11</v>
      </c>
      <c r="C10" s="51">
        <f t="shared" si="0"/>
        <v>23.796450369742903</v>
      </c>
      <c r="D10" s="52">
        <f t="shared" si="1"/>
        <v>103.82889964680707</v>
      </c>
      <c r="E10" s="59">
        <f t="shared" si="2"/>
        <v>-25.515350016549956</v>
      </c>
      <c r="F10" s="68">
        <v>195.02</v>
      </c>
      <c r="G10" s="52">
        <f t="shared" si="3"/>
        <v>109.29035916779573</v>
      </c>
      <c r="H10" s="52">
        <f t="shared" si="4"/>
        <v>78.182645009383634</v>
      </c>
      <c r="I10" s="53">
        <f t="shared" si="5"/>
        <v>7.5469958228206586</v>
      </c>
      <c r="J10" s="58">
        <v>0</v>
      </c>
      <c r="K10" s="78">
        <v>31.38</v>
      </c>
      <c r="L10" s="67">
        <v>0</v>
      </c>
      <c r="M10" s="67">
        <v>0</v>
      </c>
      <c r="N10" s="67">
        <v>0</v>
      </c>
      <c r="O10" s="67">
        <v>0</v>
      </c>
      <c r="P10" s="70">
        <f t="shared" ref="P10:P32" si="8">J10+L10+N10</f>
        <v>0</v>
      </c>
      <c r="Q10" s="79">
        <f t="shared" ref="Q10:Q32" si="9">K10+M10+O10</f>
        <v>31.38</v>
      </c>
      <c r="R10" s="88">
        <v>0</v>
      </c>
      <c r="S10" s="81">
        <v>0</v>
      </c>
      <c r="T10" s="81">
        <v>0</v>
      </c>
      <c r="U10" s="81">
        <v>29.74</v>
      </c>
      <c r="V10" s="81">
        <v>0</v>
      </c>
      <c r="W10" s="81">
        <v>0</v>
      </c>
      <c r="X10" s="91">
        <f t="shared" ref="X10:X32" si="10">R10+T10+V10</f>
        <v>0</v>
      </c>
      <c r="Y10" s="92">
        <f t="shared" ref="Y10:Y32" si="11">S10+U10+W10</f>
        <v>29.74</v>
      </c>
      <c r="Z10" s="88">
        <v>0</v>
      </c>
      <c r="AA10" s="81">
        <v>0</v>
      </c>
      <c r="AB10" s="81">
        <v>0</v>
      </c>
      <c r="AC10" s="81">
        <v>31.34</v>
      </c>
      <c r="AD10" s="93">
        <f t="shared" ref="AD10:AD32" si="12">Z10+AB10</f>
        <v>0</v>
      </c>
      <c r="AE10" s="52">
        <f t="shared" ref="AE10:AE32" si="13">AA10+AC10</f>
        <v>31.34</v>
      </c>
      <c r="AF10" s="115">
        <v>0.14151451612903199</v>
      </c>
      <c r="AG10" s="114">
        <v>0.42775094086021498</v>
      </c>
      <c r="AH10" s="54">
        <f t="shared" si="6"/>
        <v>7.4054813066916267</v>
      </c>
      <c r="AI10" s="63">
        <f t="shared" si="7"/>
        <v>5.4368990425898289</v>
      </c>
      <c r="AJ10" s="64">
        <v>109.29035916779573</v>
      </c>
      <c r="AK10" s="61">
        <v>55.136450369742903</v>
      </c>
      <c r="AL10" s="66">
        <v>78.182645009383634</v>
      </c>
      <c r="AM10" s="61">
        <v>133.56889964680707</v>
      </c>
      <c r="AS10" s="118"/>
      <c r="BA10" s="42"/>
      <c r="BB10" s="42"/>
    </row>
    <row r="11" spans="1:54" ht="15" customHeight="1" x14ac:dyDescent="0.25">
      <c r="A11" s="25">
        <v>3</v>
      </c>
      <c r="B11" s="211">
        <v>79.569999999999993</v>
      </c>
      <c r="C11" s="51">
        <f t="shared" si="0"/>
        <v>18.634546809499124</v>
      </c>
      <c r="D11" s="52">
        <f t="shared" si="1"/>
        <v>87.187603786294844</v>
      </c>
      <c r="E11" s="59">
        <f t="shared" si="2"/>
        <v>-26.252150595794003</v>
      </c>
      <c r="F11" s="68">
        <v>189.91</v>
      </c>
      <c r="G11" s="52">
        <f t="shared" si="3"/>
        <v>104.93361031117738</v>
      </c>
      <c r="H11" s="52">
        <f t="shared" si="4"/>
        <v>77.623571203990238</v>
      </c>
      <c r="I11" s="53">
        <f t="shared" si="5"/>
        <v>7.3528184848323939</v>
      </c>
      <c r="J11" s="58">
        <v>0</v>
      </c>
      <c r="K11" s="78">
        <v>31.49</v>
      </c>
      <c r="L11" s="67">
        <v>0</v>
      </c>
      <c r="M11" s="67">
        <v>0</v>
      </c>
      <c r="N11" s="67">
        <v>0</v>
      </c>
      <c r="O11" s="67">
        <v>0</v>
      </c>
      <c r="P11" s="70">
        <f t="shared" si="8"/>
        <v>0</v>
      </c>
      <c r="Q11" s="79">
        <f t="shared" si="9"/>
        <v>31.49</v>
      </c>
      <c r="R11" s="88">
        <v>0</v>
      </c>
      <c r="S11" s="81">
        <v>0</v>
      </c>
      <c r="T11" s="81">
        <v>0</v>
      </c>
      <c r="U11" s="81">
        <v>29.86</v>
      </c>
      <c r="V11" s="81">
        <v>0</v>
      </c>
      <c r="W11" s="81">
        <v>0</v>
      </c>
      <c r="X11" s="91">
        <f t="shared" si="10"/>
        <v>0</v>
      </c>
      <c r="Y11" s="92">
        <f t="shared" si="11"/>
        <v>29.86</v>
      </c>
      <c r="Z11" s="88">
        <v>0</v>
      </c>
      <c r="AA11" s="81">
        <v>0</v>
      </c>
      <c r="AB11" s="81">
        <v>0</v>
      </c>
      <c r="AC11" s="81">
        <v>31.26</v>
      </c>
      <c r="AD11" s="93">
        <f t="shared" si="12"/>
        <v>0</v>
      </c>
      <c r="AE11" s="52">
        <f t="shared" si="13"/>
        <v>31.26</v>
      </c>
      <c r="AF11" s="115">
        <v>0.14151451612903199</v>
      </c>
      <c r="AG11" s="114">
        <v>0.42775094086021498</v>
      </c>
      <c r="AH11" s="54">
        <f t="shared" si="6"/>
        <v>7.211303968703362</v>
      </c>
      <c r="AI11" s="63">
        <f t="shared" si="7"/>
        <v>4.8100984633457813</v>
      </c>
      <c r="AJ11" s="64">
        <v>104.93361031117738</v>
      </c>
      <c r="AK11" s="61">
        <v>49.894546809499126</v>
      </c>
      <c r="AL11" s="66">
        <v>77.623571203990238</v>
      </c>
      <c r="AM11" s="61">
        <v>117.04760378629484</v>
      </c>
      <c r="AS11" s="118"/>
      <c r="BA11" s="42"/>
      <c r="BB11" s="42"/>
    </row>
    <row r="12" spans="1:54" ht="15" customHeight="1" x14ac:dyDescent="0.25">
      <c r="A12" s="25">
        <v>4</v>
      </c>
      <c r="B12" s="211">
        <v>74</v>
      </c>
      <c r="C12" s="51">
        <f t="shared" si="0"/>
        <v>18.617744523936597</v>
      </c>
      <c r="D12" s="52">
        <f t="shared" si="1"/>
        <v>81.820486708013448</v>
      </c>
      <c r="E12" s="59">
        <f t="shared" si="2"/>
        <v>-26.438231231950034</v>
      </c>
      <c r="F12" s="68">
        <v>195.57</v>
      </c>
      <c r="G12" s="52">
        <f t="shared" si="3"/>
        <v>116.51958419511647</v>
      </c>
      <c r="H12" s="52">
        <f t="shared" si="4"/>
        <v>71.482520260282669</v>
      </c>
      <c r="I12" s="53">
        <f t="shared" si="5"/>
        <v>7.5678955446008409</v>
      </c>
      <c r="J12" s="58">
        <v>0</v>
      </c>
      <c r="K12" s="78">
        <v>31.5</v>
      </c>
      <c r="L12" s="67">
        <v>0</v>
      </c>
      <c r="M12" s="67">
        <v>0</v>
      </c>
      <c r="N12" s="67">
        <v>0</v>
      </c>
      <c r="O12" s="67">
        <v>0</v>
      </c>
      <c r="P12" s="70">
        <f t="shared" si="8"/>
        <v>0</v>
      </c>
      <c r="Q12" s="79">
        <f t="shared" si="9"/>
        <v>31.5</v>
      </c>
      <c r="R12" s="88">
        <v>0</v>
      </c>
      <c r="S12" s="81">
        <v>0</v>
      </c>
      <c r="T12" s="81">
        <v>0</v>
      </c>
      <c r="U12" s="81">
        <v>29.37</v>
      </c>
      <c r="V12" s="81">
        <v>0</v>
      </c>
      <c r="W12" s="81">
        <v>0</v>
      </c>
      <c r="X12" s="91">
        <f t="shared" si="10"/>
        <v>0</v>
      </c>
      <c r="Y12" s="92">
        <f t="shared" si="11"/>
        <v>29.37</v>
      </c>
      <c r="Z12" s="88">
        <v>0</v>
      </c>
      <c r="AA12" s="81">
        <v>0</v>
      </c>
      <c r="AB12" s="81">
        <v>0</v>
      </c>
      <c r="AC12" s="81">
        <v>31.02</v>
      </c>
      <c r="AD12" s="93">
        <f t="shared" si="12"/>
        <v>0</v>
      </c>
      <c r="AE12" s="52">
        <f t="shared" si="13"/>
        <v>31.02</v>
      </c>
      <c r="AF12" s="115">
        <v>0.14151451612903199</v>
      </c>
      <c r="AG12" s="114">
        <v>0.42775094086021498</v>
      </c>
      <c r="AH12" s="54">
        <f t="shared" si="6"/>
        <v>7.426381028471809</v>
      </c>
      <c r="AI12" s="63">
        <f t="shared" si="7"/>
        <v>4.6340178271897514</v>
      </c>
      <c r="AJ12" s="64">
        <v>116.51958419511647</v>
      </c>
      <c r="AK12" s="61">
        <v>49.637744523936597</v>
      </c>
      <c r="AL12" s="66">
        <v>71.482520260282669</v>
      </c>
      <c r="AM12" s="61">
        <v>111.19048670801345</v>
      </c>
      <c r="AS12" s="118"/>
      <c r="BA12" s="42"/>
      <c r="BB12" s="42"/>
    </row>
    <row r="13" spans="1:54" ht="15.75" x14ac:dyDescent="0.25">
      <c r="A13" s="25">
        <v>5</v>
      </c>
      <c r="B13" s="211">
        <v>76.36</v>
      </c>
      <c r="C13" s="51">
        <f t="shared" si="0"/>
        <v>22.333214717366634</v>
      </c>
      <c r="D13" s="52">
        <f t="shared" si="1"/>
        <v>81.282030934641938</v>
      </c>
      <c r="E13" s="59">
        <f t="shared" si="2"/>
        <v>-27.255245652008554</v>
      </c>
      <c r="F13" s="68">
        <v>207.07</v>
      </c>
      <c r="G13" s="52">
        <f t="shared" si="3"/>
        <v>128.3007174954688</v>
      </c>
      <c r="H13" s="52">
        <f t="shared" si="4"/>
        <v>70.764392438494383</v>
      </c>
      <c r="I13" s="53">
        <f t="shared" si="5"/>
        <v>8.0048900660368041</v>
      </c>
      <c r="J13" s="58">
        <v>0</v>
      </c>
      <c r="K13" s="78">
        <v>32.380000000000003</v>
      </c>
      <c r="L13" s="67">
        <v>0</v>
      </c>
      <c r="M13" s="67">
        <v>0</v>
      </c>
      <c r="N13" s="67">
        <v>0</v>
      </c>
      <c r="O13" s="67">
        <v>0</v>
      </c>
      <c r="P13" s="70">
        <f t="shared" si="8"/>
        <v>0</v>
      </c>
      <c r="Q13" s="79">
        <f t="shared" si="9"/>
        <v>32.380000000000003</v>
      </c>
      <c r="R13" s="88">
        <v>0</v>
      </c>
      <c r="S13" s="81">
        <v>0</v>
      </c>
      <c r="T13" s="81">
        <v>0</v>
      </c>
      <c r="U13" s="81">
        <v>29.35</v>
      </c>
      <c r="V13" s="81">
        <v>0</v>
      </c>
      <c r="W13" s="81">
        <v>0</v>
      </c>
      <c r="X13" s="91">
        <f t="shared" si="10"/>
        <v>0</v>
      </c>
      <c r="Y13" s="92">
        <f t="shared" si="11"/>
        <v>29.35</v>
      </c>
      <c r="Z13" s="88">
        <v>0</v>
      </c>
      <c r="AA13" s="81">
        <v>0</v>
      </c>
      <c r="AB13" s="81">
        <v>0</v>
      </c>
      <c r="AC13" s="81">
        <v>30.05</v>
      </c>
      <c r="AD13" s="93">
        <f t="shared" si="12"/>
        <v>0</v>
      </c>
      <c r="AE13" s="52">
        <f t="shared" si="13"/>
        <v>30.05</v>
      </c>
      <c r="AF13" s="115">
        <v>0.14151451612903199</v>
      </c>
      <c r="AG13" s="114">
        <v>0.42775094086021498</v>
      </c>
      <c r="AH13" s="54">
        <f t="shared" si="6"/>
        <v>7.8633755499077722</v>
      </c>
      <c r="AI13" s="63">
        <f t="shared" si="7"/>
        <v>4.6970034071312341</v>
      </c>
      <c r="AJ13" s="64">
        <v>128.3007174954688</v>
      </c>
      <c r="AK13" s="61">
        <v>52.383214717366634</v>
      </c>
      <c r="AL13" s="66">
        <v>70.764392438494383</v>
      </c>
      <c r="AM13" s="61">
        <v>110.63203093464193</v>
      </c>
      <c r="AS13" s="118"/>
      <c r="BA13" s="42"/>
      <c r="BB13" s="42"/>
    </row>
    <row r="14" spans="1:54" ht="15.75" customHeight="1" x14ac:dyDescent="0.25">
      <c r="A14" s="25">
        <v>6</v>
      </c>
      <c r="B14" s="211">
        <v>71.41</v>
      </c>
      <c r="C14" s="51">
        <f t="shared" si="0"/>
        <v>22.700074428090659</v>
      </c>
      <c r="D14" s="52">
        <f t="shared" si="1"/>
        <v>76.790146970618409</v>
      </c>
      <c r="E14" s="59">
        <f t="shared" si="2"/>
        <v>-28.080221398709099</v>
      </c>
      <c r="F14" s="68">
        <v>205.19</v>
      </c>
      <c r="G14" s="52">
        <f t="shared" si="3"/>
        <v>164.26765959822362</v>
      </c>
      <c r="H14" s="52">
        <f t="shared" si="4"/>
        <v>32.961149815438631</v>
      </c>
      <c r="I14" s="53">
        <f t="shared" si="5"/>
        <v>7.9611905863377466</v>
      </c>
      <c r="J14" s="58">
        <v>0</v>
      </c>
      <c r="K14" s="78">
        <v>33.1</v>
      </c>
      <c r="L14" s="67">
        <v>0</v>
      </c>
      <c r="M14" s="67">
        <v>0</v>
      </c>
      <c r="N14" s="67">
        <v>0</v>
      </c>
      <c r="O14" s="67">
        <v>0</v>
      </c>
      <c r="P14" s="70">
        <f t="shared" si="8"/>
        <v>0</v>
      </c>
      <c r="Q14" s="79">
        <f t="shared" si="9"/>
        <v>33.1</v>
      </c>
      <c r="R14" s="88">
        <v>0.33</v>
      </c>
      <c r="S14" s="81">
        <v>0</v>
      </c>
      <c r="T14" s="81">
        <v>0</v>
      </c>
      <c r="U14" s="81">
        <v>29.88</v>
      </c>
      <c r="V14" s="81">
        <v>0</v>
      </c>
      <c r="W14" s="81">
        <v>0</v>
      </c>
      <c r="X14" s="91">
        <f t="shared" si="10"/>
        <v>0.33</v>
      </c>
      <c r="Y14" s="92">
        <f t="shared" si="11"/>
        <v>29.88</v>
      </c>
      <c r="Z14" s="88">
        <v>0.4</v>
      </c>
      <c r="AA14" s="81">
        <v>0</v>
      </c>
      <c r="AB14" s="81">
        <v>0</v>
      </c>
      <c r="AC14" s="81">
        <v>30</v>
      </c>
      <c r="AD14" s="93">
        <f t="shared" si="12"/>
        <v>0.4</v>
      </c>
      <c r="AE14" s="52">
        <f t="shared" si="13"/>
        <v>30</v>
      </c>
      <c r="AF14" s="115">
        <v>0.14151451612903199</v>
      </c>
      <c r="AG14" s="114">
        <v>0.42775094086021498</v>
      </c>
      <c r="AH14" s="54">
        <f t="shared" si="6"/>
        <v>7.8196760702087147</v>
      </c>
      <c r="AI14" s="63">
        <f t="shared" si="7"/>
        <v>4.5920276604306878</v>
      </c>
      <c r="AJ14" s="64">
        <v>164.66765959822362</v>
      </c>
      <c r="AK14" s="61">
        <v>52.700074428090659</v>
      </c>
      <c r="AL14" s="66">
        <v>33.291149815438629</v>
      </c>
      <c r="AM14" s="61">
        <v>106.6701469706184</v>
      </c>
      <c r="AS14" s="118"/>
      <c r="BA14" s="42"/>
      <c r="BB14" s="42"/>
    </row>
    <row r="15" spans="1:54" ht="15.75" x14ac:dyDescent="0.25">
      <c r="A15" s="25">
        <v>7</v>
      </c>
      <c r="B15" s="211">
        <v>73.960000000000008</v>
      </c>
      <c r="C15" s="51">
        <f t="shared" si="0"/>
        <v>22.37300672279197</v>
      </c>
      <c r="D15" s="52">
        <f t="shared" si="1"/>
        <v>78.997480003026922</v>
      </c>
      <c r="E15" s="59">
        <f t="shared" si="2"/>
        <v>-27.410486725818899</v>
      </c>
      <c r="F15" s="68">
        <v>192.35</v>
      </c>
      <c r="G15" s="52">
        <f t="shared" si="3"/>
        <v>158.91728161698566</v>
      </c>
      <c r="H15" s="52">
        <f t="shared" si="4"/>
        <v>25.818843445018526</v>
      </c>
      <c r="I15" s="53">
        <f t="shared" si="5"/>
        <v>7.6138749379957993</v>
      </c>
      <c r="J15" s="58">
        <v>0</v>
      </c>
      <c r="K15" s="78">
        <v>32.54</v>
      </c>
      <c r="L15" s="67">
        <v>0</v>
      </c>
      <c r="M15" s="67">
        <v>0</v>
      </c>
      <c r="N15" s="67">
        <v>0</v>
      </c>
      <c r="O15" s="67">
        <v>0</v>
      </c>
      <c r="P15" s="70">
        <f t="shared" si="8"/>
        <v>0</v>
      </c>
      <c r="Q15" s="79">
        <f t="shared" si="9"/>
        <v>32.54</v>
      </c>
      <c r="R15" s="88">
        <v>3.03</v>
      </c>
      <c r="S15" s="81">
        <v>0</v>
      </c>
      <c r="T15" s="81">
        <v>0</v>
      </c>
      <c r="U15" s="81">
        <v>29.88</v>
      </c>
      <c r="V15" s="81">
        <v>0</v>
      </c>
      <c r="W15" s="81">
        <v>0</v>
      </c>
      <c r="X15" s="91">
        <f t="shared" si="10"/>
        <v>3.03</v>
      </c>
      <c r="Y15" s="92">
        <f t="shared" si="11"/>
        <v>29.88</v>
      </c>
      <c r="Z15" s="88">
        <v>1.4</v>
      </c>
      <c r="AA15" s="81">
        <v>0</v>
      </c>
      <c r="AB15" s="81">
        <v>0</v>
      </c>
      <c r="AC15" s="81">
        <v>31.93</v>
      </c>
      <c r="AD15" s="93">
        <f t="shared" si="12"/>
        <v>1.4</v>
      </c>
      <c r="AE15" s="52">
        <f t="shared" si="13"/>
        <v>31.93</v>
      </c>
      <c r="AF15" s="115">
        <v>0.14151451612903199</v>
      </c>
      <c r="AG15" s="114">
        <v>0.42775094086021498</v>
      </c>
      <c r="AH15" s="54">
        <f t="shared" si="6"/>
        <v>7.4723604218667674</v>
      </c>
      <c r="AI15" s="63">
        <f t="shared" si="7"/>
        <v>4.701762333320886</v>
      </c>
      <c r="AJ15" s="64">
        <v>160.31728161698567</v>
      </c>
      <c r="AK15" s="61">
        <v>54.30300672279197</v>
      </c>
      <c r="AL15" s="66">
        <v>28.848843445018527</v>
      </c>
      <c r="AM15" s="61">
        <v>108.87748000302692</v>
      </c>
      <c r="AS15" s="118"/>
      <c r="BA15" s="42"/>
      <c r="BB15" s="42"/>
    </row>
    <row r="16" spans="1:54" ht="15.75" x14ac:dyDescent="0.25">
      <c r="A16" s="25">
        <v>8</v>
      </c>
      <c r="B16" s="211">
        <v>90.08</v>
      </c>
      <c r="C16" s="51">
        <f t="shared" si="0"/>
        <v>32.70612026774851</v>
      </c>
      <c r="D16" s="52">
        <f t="shared" si="1"/>
        <v>83.867207085239102</v>
      </c>
      <c r="E16" s="59">
        <f t="shared" si="2"/>
        <v>-26.493327352987635</v>
      </c>
      <c r="F16" s="68">
        <v>190.48</v>
      </c>
      <c r="G16" s="52">
        <f t="shared" si="3"/>
        <v>159.1812293585113</v>
      </c>
      <c r="H16" s="52">
        <f t="shared" si="4"/>
        <v>23.367599694344129</v>
      </c>
      <c r="I16" s="53">
        <f t="shared" si="5"/>
        <v>7.9311709471445475</v>
      </c>
      <c r="J16" s="58">
        <v>0</v>
      </c>
      <c r="K16" s="78">
        <v>32.01</v>
      </c>
      <c r="L16" s="67">
        <v>0</v>
      </c>
      <c r="M16" s="67">
        <v>0</v>
      </c>
      <c r="N16" s="67">
        <v>0</v>
      </c>
      <c r="O16" s="67">
        <v>0</v>
      </c>
      <c r="P16" s="70">
        <f t="shared" si="8"/>
        <v>0</v>
      </c>
      <c r="Q16" s="79">
        <f t="shared" si="9"/>
        <v>32.01</v>
      </c>
      <c r="R16" s="88">
        <v>11.75</v>
      </c>
      <c r="S16" s="81">
        <v>0</v>
      </c>
      <c r="T16" s="81">
        <v>0</v>
      </c>
      <c r="U16" s="81">
        <v>29.88</v>
      </c>
      <c r="V16" s="81">
        <v>0</v>
      </c>
      <c r="W16" s="81">
        <v>0</v>
      </c>
      <c r="X16" s="91">
        <f t="shared" si="10"/>
        <v>11.75</v>
      </c>
      <c r="Y16" s="92">
        <f t="shared" si="11"/>
        <v>29.88</v>
      </c>
      <c r="Z16" s="88">
        <v>2.9</v>
      </c>
      <c r="AA16" s="81">
        <v>0</v>
      </c>
      <c r="AB16" s="81">
        <v>0</v>
      </c>
      <c r="AC16" s="81">
        <v>30.17</v>
      </c>
      <c r="AD16" s="93">
        <f t="shared" si="12"/>
        <v>2.9</v>
      </c>
      <c r="AE16" s="52">
        <f t="shared" si="13"/>
        <v>30.17</v>
      </c>
      <c r="AF16" s="115">
        <v>0.14151451612903199</v>
      </c>
      <c r="AG16" s="114">
        <v>0.42775094086021498</v>
      </c>
      <c r="AH16" s="54">
        <f t="shared" si="6"/>
        <v>7.7896564310155156</v>
      </c>
      <c r="AI16" s="63">
        <f t="shared" si="7"/>
        <v>5.0889217061521492</v>
      </c>
      <c r="AJ16" s="64">
        <v>162.08122935851131</v>
      </c>
      <c r="AK16" s="61">
        <v>62.876120267748512</v>
      </c>
      <c r="AL16" s="66">
        <v>35.117599694344129</v>
      </c>
      <c r="AM16" s="61">
        <v>113.7472070852391</v>
      </c>
      <c r="AS16" s="118"/>
      <c r="BA16" s="42"/>
      <c r="BB16" s="42"/>
    </row>
    <row r="17" spans="1:54" ht="15.75" x14ac:dyDescent="0.25">
      <c r="A17" s="25">
        <v>9</v>
      </c>
      <c r="B17" s="211">
        <v>103.62</v>
      </c>
      <c r="C17" s="51">
        <f t="shared" si="0"/>
        <v>35.461537844780906</v>
      </c>
      <c r="D17" s="52">
        <f t="shared" si="1"/>
        <v>94.011337612771243</v>
      </c>
      <c r="E17" s="59">
        <f t="shared" si="2"/>
        <v>-25.852875457552166</v>
      </c>
      <c r="F17" s="68">
        <v>188.26</v>
      </c>
      <c r="G17" s="52">
        <f t="shared" si="3"/>
        <v>166.33629454471946</v>
      </c>
      <c r="H17" s="52">
        <f t="shared" si="4"/>
        <v>13.614058862979331</v>
      </c>
      <c r="I17" s="53">
        <f t="shared" si="5"/>
        <v>8.3096465923011884</v>
      </c>
      <c r="J17" s="58">
        <v>0</v>
      </c>
      <c r="K17" s="78">
        <v>31.75</v>
      </c>
      <c r="L17" s="67">
        <v>0</v>
      </c>
      <c r="M17" s="67">
        <v>0</v>
      </c>
      <c r="N17" s="67">
        <v>0</v>
      </c>
      <c r="O17" s="67">
        <v>0</v>
      </c>
      <c r="P17" s="70">
        <f t="shared" si="8"/>
        <v>0</v>
      </c>
      <c r="Q17" s="79">
        <f t="shared" si="9"/>
        <v>31.75</v>
      </c>
      <c r="R17" s="88">
        <v>19.63</v>
      </c>
      <c r="S17" s="81">
        <v>0</v>
      </c>
      <c r="T17" s="81">
        <v>0</v>
      </c>
      <c r="U17" s="81">
        <v>29.88</v>
      </c>
      <c r="V17" s="81">
        <v>0</v>
      </c>
      <c r="W17" s="81">
        <v>0</v>
      </c>
      <c r="X17" s="91">
        <f t="shared" si="10"/>
        <v>19.63</v>
      </c>
      <c r="Y17" s="92">
        <f t="shared" si="11"/>
        <v>29.88</v>
      </c>
      <c r="Z17" s="88">
        <v>7.2</v>
      </c>
      <c r="AA17" s="81">
        <v>0</v>
      </c>
      <c r="AB17" s="81">
        <v>0</v>
      </c>
      <c r="AC17" s="81">
        <v>30.48</v>
      </c>
      <c r="AD17" s="93">
        <f t="shared" si="12"/>
        <v>7.2</v>
      </c>
      <c r="AE17" s="52">
        <f t="shared" si="13"/>
        <v>30.48</v>
      </c>
      <c r="AF17" s="115">
        <v>0.14151451612903199</v>
      </c>
      <c r="AG17" s="114">
        <v>0.42775094086021498</v>
      </c>
      <c r="AH17" s="54">
        <f t="shared" si="6"/>
        <v>8.1681320761721565</v>
      </c>
      <c r="AI17" s="63">
        <f t="shared" si="7"/>
        <v>5.4693736015876198</v>
      </c>
      <c r="AJ17" s="64">
        <v>173.53629454471945</v>
      </c>
      <c r="AK17" s="61">
        <v>65.94153784478091</v>
      </c>
      <c r="AL17" s="66">
        <v>33.24405886297933</v>
      </c>
      <c r="AM17" s="61">
        <v>123.89133761277124</v>
      </c>
      <c r="AS17" s="118"/>
      <c r="BA17" s="42"/>
      <c r="BB17" s="42"/>
    </row>
    <row r="18" spans="1:54" ht="15.75" x14ac:dyDescent="0.25">
      <c r="A18" s="25">
        <v>10</v>
      </c>
      <c r="B18" s="211">
        <v>111.5</v>
      </c>
      <c r="C18" s="51">
        <f t="shared" si="0"/>
        <v>35.981743031717542</v>
      </c>
      <c r="D18" s="52">
        <f t="shared" si="1"/>
        <v>101.49052774264078</v>
      </c>
      <c r="E18" s="59">
        <f t="shared" si="2"/>
        <v>-25.9722707743583</v>
      </c>
      <c r="F18" s="68">
        <v>182.38</v>
      </c>
      <c r="G18" s="52">
        <f t="shared" si="3"/>
        <v>162.83355648568167</v>
      </c>
      <c r="H18" s="52">
        <f t="shared" si="4"/>
        <v>11.021719221535516</v>
      </c>
      <c r="I18" s="53">
        <f t="shared" si="5"/>
        <v>8.5247242927828175</v>
      </c>
      <c r="J18" s="58">
        <v>0</v>
      </c>
      <c r="K18" s="78">
        <v>32.090000000000003</v>
      </c>
      <c r="L18" s="67">
        <v>0</v>
      </c>
      <c r="M18" s="67">
        <v>0</v>
      </c>
      <c r="N18" s="67">
        <v>0</v>
      </c>
      <c r="O18" s="67">
        <v>0</v>
      </c>
      <c r="P18" s="70">
        <f t="shared" si="8"/>
        <v>0</v>
      </c>
      <c r="Q18" s="79">
        <f t="shared" si="9"/>
        <v>32.090000000000003</v>
      </c>
      <c r="R18" s="88">
        <v>28.27</v>
      </c>
      <c r="S18" s="81">
        <v>0</v>
      </c>
      <c r="T18" s="81">
        <v>0</v>
      </c>
      <c r="U18" s="81">
        <v>29.88</v>
      </c>
      <c r="V18" s="81">
        <v>0</v>
      </c>
      <c r="W18" s="81">
        <v>0</v>
      </c>
      <c r="X18" s="91">
        <f t="shared" si="10"/>
        <v>28.27</v>
      </c>
      <c r="Y18" s="92">
        <f t="shared" si="11"/>
        <v>29.88</v>
      </c>
      <c r="Z18" s="88">
        <v>10.1</v>
      </c>
      <c r="AA18" s="81">
        <v>0</v>
      </c>
      <c r="AB18" s="81">
        <v>0</v>
      </c>
      <c r="AC18" s="81">
        <v>30.14</v>
      </c>
      <c r="AD18" s="93">
        <f t="shared" si="12"/>
        <v>10.1</v>
      </c>
      <c r="AE18" s="52">
        <f t="shared" si="13"/>
        <v>30.14</v>
      </c>
      <c r="AF18" s="115">
        <v>0.14151451612903199</v>
      </c>
      <c r="AG18" s="114">
        <v>0.42775094086021498</v>
      </c>
      <c r="AH18" s="54">
        <f t="shared" si="6"/>
        <v>8.3832097766537856</v>
      </c>
      <c r="AI18" s="63">
        <f t="shared" si="7"/>
        <v>5.689978284781489</v>
      </c>
      <c r="AJ18" s="64">
        <v>172.93355648568166</v>
      </c>
      <c r="AK18" s="61">
        <v>66.121743031717543</v>
      </c>
      <c r="AL18" s="66">
        <v>39.291719221535516</v>
      </c>
      <c r="AM18" s="61">
        <v>131.37052774264077</v>
      </c>
      <c r="AS18" s="118"/>
      <c r="BA18" s="42"/>
      <c r="BB18" s="42"/>
    </row>
    <row r="19" spans="1:54" ht="15.75" x14ac:dyDescent="0.25">
      <c r="A19" s="25">
        <v>11</v>
      </c>
      <c r="B19" s="211">
        <v>100.34</v>
      </c>
      <c r="C19" s="51">
        <f t="shared" si="0"/>
        <v>24.114454310693521</v>
      </c>
      <c r="D19" s="52">
        <f t="shared" si="1"/>
        <v>103.1628885729279</v>
      </c>
      <c r="E19" s="59">
        <f t="shared" si="2"/>
        <v>-26.937342883621412</v>
      </c>
      <c r="F19" s="68">
        <v>180.09</v>
      </c>
      <c r="G19" s="52">
        <f t="shared" si="3"/>
        <v>164.08788408541292</v>
      </c>
      <c r="H19" s="52">
        <f t="shared" si="4"/>
        <v>7.439012019792429</v>
      </c>
      <c r="I19" s="53">
        <f t="shared" si="5"/>
        <v>8.563103894794633</v>
      </c>
      <c r="J19" s="58">
        <v>0</v>
      </c>
      <c r="K19" s="78">
        <v>32.76</v>
      </c>
      <c r="L19" s="67">
        <v>0</v>
      </c>
      <c r="M19" s="67">
        <v>0</v>
      </c>
      <c r="N19" s="67">
        <v>0</v>
      </c>
      <c r="O19" s="67">
        <v>0</v>
      </c>
      <c r="P19" s="70">
        <f t="shared" si="8"/>
        <v>0</v>
      </c>
      <c r="Q19" s="79">
        <f t="shared" si="9"/>
        <v>32.76</v>
      </c>
      <c r="R19" s="88">
        <v>32.67</v>
      </c>
      <c r="S19" s="81">
        <v>0</v>
      </c>
      <c r="T19" s="81">
        <v>0</v>
      </c>
      <c r="U19" s="81">
        <v>29.88</v>
      </c>
      <c r="V19" s="81">
        <v>0</v>
      </c>
      <c r="W19" s="81">
        <v>0</v>
      </c>
      <c r="X19" s="91">
        <f t="shared" si="10"/>
        <v>32.67</v>
      </c>
      <c r="Y19" s="92">
        <f t="shared" si="11"/>
        <v>29.88</v>
      </c>
      <c r="Z19" s="88">
        <v>9</v>
      </c>
      <c r="AA19" s="81">
        <v>0</v>
      </c>
      <c r="AB19" s="81">
        <v>0</v>
      </c>
      <c r="AC19" s="81">
        <v>30.09</v>
      </c>
      <c r="AD19" s="93">
        <f t="shared" si="12"/>
        <v>9</v>
      </c>
      <c r="AE19" s="52">
        <f t="shared" si="13"/>
        <v>30.09</v>
      </c>
      <c r="AF19" s="115">
        <v>0.14151451612903199</v>
      </c>
      <c r="AG19" s="114">
        <v>0.42775094086021498</v>
      </c>
      <c r="AH19" s="54">
        <f t="shared" si="6"/>
        <v>8.4215893786656011</v>
      </c>
      <c r="AI19" s="63">
        <f t="shared" si="7"/>
        <v>5.394906175518372</v>
      </c>
      <c r="AJ19" s="64">
        <v>173.08788408541292</v>
      </c>
      <c r="AK19" s="61">
        <v>54.204454310693521</v>
      </c>
      <c r="AL19" s="66">
        <v>40.109012019792431</v>
      </c>
      <c r="AM19" s="61">
        <v>133.04288857292789</v>
      </c>
      <c r="AS19" s="118"/>
      <c r="BA19" s="42"/>
      <c r="BB19" s="42"/>
    </row>
    <row r="20" spans="1:54" ht="15.75" x14ac:dyDescent="0.25">
      <c r="A20" s="25">
        <v>12</v>
      </c>
      <c r="B20" s="211">
        <v>104.97</v>
      </c>
      <c r="C20" s="51">
        <f t="shared" si="0"/>
        <v>26.746076485167514</v>
      </c>
      <c r="D20" s="52">
        <f t="shared" si="1"/>
        <v>104.7114464637537</v>
      </c>
      <c r="E20" s="59">
        <f t="shared" si="2"/>
        <v>-26.487522948921224</v>
      </c>
      <c r="F20" s="68">
        <v>183.2</v>
      </c>
      <c r="G20" s="52">
        <f t="shared" si="3"/>
        <v>165.28319960922883</v>
      </c>
      <c r="H20" s="52">
        <f t="shared" si="4"/>
        <v>9.3795362284242891</v>
      </c>
      <c r="I20" s="53">
        <f t="shared" si="5"/>
        <v>8.5372641623468404</v>
      </c>
      <c r="J20" s="58">
        <v>0</v>
      </c>
      <c r="K20" s="78">
        <v>32.43</v>
      </c>
      <c r="L20" s="67">
        <v>0</v>
      </c>
      <c r="M20" s="67">
        <v>0</v>
      </c>
      <c r="N20" s="67">
        <v>0</v>
      </c>
      <c r="O20" s="67">
        <v>0</v>
      </c>
      <c r="P20" s="70">
        <f t="shared" si="8"/>
        <v>0</v>
      </c>
      <c r="Q20" s="79">
        <f t="shared" si="9"/>
        <v>32.43</v>
      </c>
      <c r="R20" s="88">
        <v>26.98</v>
      </c>
      <c r="S20" s="81">
        <v>0</v>
      </c>
      <c r="T20" s="81">
        <v>0</v>
      </c>
      <c r="U20" s="81">
        <v>29.88</v>
      </c>
      <c r="V20" s="81">
        <v>0</v>
      </c>
      <c r="W20" s="81">
        <v>0</v>
      </c>
      <c r="X20" s="91">
        <f t="shared" si="10"/>
        <v>26.98</v>
      </c>
      <c r="Y20" s="92">
        <f t="shared" si="11"/>
        <v>29.88</v>
      </c>
      <c r="Z20" s="88">
        <v>10.9</v>
      </c>
      <c r="AA20" s="81">
        <v>0</v>
      </c>
      <c r="AB20" s="81">
        <v>0</v>
      </c>
      <c r="AC20" s="81">
        <v>30.07</v>
      </c>
      <c r="AD20" s="93">
        <f t="shared" si="12"/>
        <v>10.9</v>
      </c>
      <c r="AE20" s="52">
        <f t="shared" si="13"/>
        <v>30.07</v>
      </c>
      <c r="AF20" s="115">
        <v>0.14151451612903199</v>
      </c>
      <c r="AG20" s="114">
        <v>0.42775094086021498</v>
      </c>
      <c r="AH20" s="54">
        <f t="shared" si="6"/>
        <v>8.3957496462178085</v>
      </c>
      <c r="AI20" s="63">
        <f t="shared" si="7"/>
        <v>5.514726110218561</v>
      </c>
      <c r="AJ20" s="64">
        <v>176.18319960922884</v>
      </c>
      <c r="AK20" s="61">
        <v>56.816076485167514</v>
      </c>
      <c r="AL20" s="66">
        <v>36.35953622842429</v>
      </c>
      <c r="AM20" s="61">
        <v>134.5914464637537</v>
      </c>
      <c r="AS20" s="118"/>
      <c r="BA20" s="42"/>
      <c r="BB20" s="42"/>
    </row>
    <row r="21" spans="1:54" ht="15.75" x14ac:dyDescent="0.25">
      <c r="A21" s="25">
        <v>13</v>
      </c>
      <c r="B21" s="211">
        <v>100.29</v>
      </c>
      <c r="C21" s="51">
        <f t="shared" si="0"/>
        <v>24.583713655599023</v>
      </c>
      <c r="D21" s="52">
        <f t="shared" si="1"/>
        <v>102.61714518484996</v>
      </c>
      <c r="E21" s="59">
        <f t="shared" si="2"/>
        <v>-26.910858840448981</v>
      </c>
      <c r="F21" s="68">
        <v>170.55</v>
      </c>
      <c r="G21" s="52">
        <f t="shared" si="3"/>
        <v>114.45389900967132</v>
      </c>
      <c r="H21" s="52">
        <f t="shared" si="4"/>
        <v>48.108310721386189</v>
      </c>
      <c r="I21" s="53">
        <f t="shared" si="5"/>
        <v>7.9877902689425149</v>
      </c>
      <c r="J21" s="58">
        <v>0</v>
      </c>
      <c r="K21" s="78">
        <v>32.71</v>
      </c>
      <c r="L21" s="67">
        <v>0</v>
      </c>
      <c r="M21" s="67">
        <v>0</v>
      </c>
      <c r="N21" s="67">
        <v>0</v>
      </c>
      <c r="O21" s="67">
        <v>0</v>
      </c>
      <c r="P21" s="70">
        <f t="shared" si="8"/>
        <v>0</v>
      </c>
      <c r="Q21" s="79">
        <f t="shared" si="9"/>
        <v>32.71</v>
      </c>
      <c r="R21" s="88">
        <v>29.27</v>
      </c>
      <c r="S21" s="81">
        <v>0</v>
      </c>
      <c r="T21" s="81">
        <v>0</v>
      </c>
      <c r="U21" s="81">
        <v>28.96</v>
      </c>
      <c r="V21" s="81">
        <v>0</v>
      </c>
      <c r="W21" s="81">
        <v>0</v>
      </c>
      <c r="X21" s="91">
        <f t="shared" si="10"/>
        <v>29.27</v>
      </c>
      <c r="Y21" s="92">
        <f t="shared" si="11"/>
        <v>28.96</v>
      </c>
      <c r="Z21" s="88">
        <v>6.8</v>
      </c>
      <c r="AA21" s="81">
        <v>0</v>
      </c>
      <c r="AB21" s="81">
        <v>0</v>
      </c>
      <c r="AC21" s="81">
        <v>30.27</v>
      </c>
      <c r="AD21" s="93">
        <f t="shared" si="12"/>
        <v>6.8</v>
      </c>
      <c r="AE21" s="52">
        <f t="shared" si="13"/>
        <v>30.27</v>
      </c>
      <c r="AF21" s="115">
        <v>0.14151451612903199</v>
      </c>
      <c r="AG21" s="114">
        <v>0.42775094086021498</v>
      </c>
      <c r="AH21" s="54">
        <f t="shared" si="6"/>
        <v>7.846275752813483</v>
      </c>
      <c r="AI21" s="63">
        <f t="shared" si="7"/>
        <v>5.3713902186908058</v>
      </c>
      <c r="AJ21" s="64">
        <v>121.25389900967131</v>
      </c>
      <c r="AK21" s="61">
        <v>54.853713655599023</v>
      </c>
      <c r="AL21" s="66">
        <v>77.378310721386185</v>
      </c>
      <c r="AM21" s="61">
        <v>131.57714518484997</v>
      </c>
      <c r="AS21" s="118"/>
      <c r="BA21" s="42"/>
      <c r="BB21" s="42"/>
    </row>
    <row r="22" spans="1:54" s="49" customFormat="1" ht="15.75" x14ac:dyDescent="0.25">
      <c r="A22" s="25">
        <v>14</v>
      </c>
      <c r="B22" s="211">
        <v>105.92</v>
      </c>
      <c r="C22" s="51">
        <f t="shared" si="0"/>
        <v>23.255532808675614</v>
      </c>
      <c r="D22" s="52">
        <f t="shared" si="1"/>
        <v>109.4635131570659</v>
      </c>
      <c r="E22" s="59">
        <f t="shared" si="2"/>
        <v>-26.799045965741513</v>
      </c>
      <c r="F22" s="68">
        <v>181.23</v>
      </c>
      <c r="G22" s="52">
        <f t="shared" si="3"/>
        <v>128.4593873342325</v>
      </c>
      <c r="H22" s="52">
        <f t="shared" si="4"/>
        <v>44.711383238702425</v>
      </c>
      <c r="I22" s="53">
        <f t="shared" si="5"/>
        <v>8.0592294270650449</v>
      </c>
      <c r="J22" s="58">
        <v>0</v>
      </c>
      <c r="K22" s="78">
        <v>32.76</v>
      </c>
      <c r="L22" s="67">
        <v>0</v>
      </c>
      <c r="M22" s="67">
        <v>0</v>
      </c>
      <c r="N22" s="67">
        <v>0</v>
      </c>
      <c r="O22" s="67">
        <v>0</v>
      </c>
      <c r="P22" s="70">
        <f t="shared" si="8"/>
        <v>0</v>
      </c>
      <c r="Q22" s="79">
        <f t="shared" si="9"/>
        <v>32.76</v>
      </c>
      <c r="R22" s="88">
        <v>19.670000000000002</v>
      </c>
      <c r="S22" s="81">
        <v>0</v>
      </c>
      <c r="T22" s="81">
        <v>0</v>
      </c>
      <c r="U22" s="81">
        <v>28.96</v>
      </c>
      <c r="V22" s="81">
        <v>0</v>
      </c>
      <c r="W22" s="81">
        <v>0</v>
      </c>
      <c r="X22" s="91">
        <f t="shared" si="10"/>
        <v>19.670000000000002</v>
      </c>
      <c r="Y22" s="92">
        <f t="shared" si="11"/>
        <v>28.96</v>
      </c>
      <c r="Z22" s="88">
        <v>7.6</v>
      </c>
      <c r="AA22" s="81">
        <v>0</v>
      </c>
      <c r="AB22" s="81">
        <v>0</v>
      </c>
      <c r="AC22" s="81">
        <v>30.37</v>
      </c>
      <c r="AD22" s="93">
        <f t="shared" si="12"/>
        <v>7.6</v>
      </c>
      <c r="AE22" s="52">
        <f t="shared" si="13"/>
        <v>30.37</v>
      </c>
      <c r="AF22" s="115">
        <v>0.14151451612903199</v>
      </c>
      <c r="AG22" s="114">
        <v>0.42775094086021498</v>
      </c>
      <c r="AH22" s="54">
        <f t="shared" si="6"/>
        <v>7.917714910936013</v>
      </c>
      <c r="AI22" s="63">
        <f t="shared" si="7"/>
        <v>5.5332030933982708</v>
      </c>
      <c r="AJ22" s="64">
        <v>136.0593873342325</v>
      </c>
      <c r="AK22" s="61">
        <v>53.625532808675615</v>
      </c>
      <c r="AL22" s="66">
        <v>64.381383238702426</v>
      </c>
      <c r="AM22" s="61">
        <v>138.42351315706591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211">
        <v>120.14</v>
      </c>
      <c r="C23" s="51">
        <f t="shared" si="0"/>
        <v>34.400974593773626</v>
      </c>
      <c r="D23" s="52">
        <f t="shared" si="1"/>
        <v>112.21290807904272</v>
      </c>
      <c r="E23" s="59">
        <f t="shared" si="2"/>
        <v>-26.473882672816352</v>
      </c>
      <c r="F23" s="68">
        <v>209.69</v>
      </c>
      <c r="G23" s="52">
        <f t="shared" si="3"/>
        <v>127.00105882664616</v>
      </c>
      <c r="H23" s="52">
        <f t="shared" si="4"/>
        <v>73.765220848174337</v>
      </c>
      <c r="I23" s="53">
        <f t="shared" si="5"/>
        <v>8.9237203251794845</v>
      </c>
      <c r="J23" s="58">
        <v>0</v>
      </c>
      <c r="K23" s="78">
        <v>32.67</v>
      </c>
      <c r="L23" s="67">
        <v>0</v>
      </c>
      <c r="M23" s="67">
        <v>0</v>
      </c>
      <c r="N23" s="67">
        <v>0</v>
      </c>
      <c r="O23" s="67">
        <v>0</v>
      </c>
      <c r="P23" s="70">
        <f t="shared" si="8"/>
        <v>0</v>
      </c>
      <c r="Q23" s="79">
        <f t="shared" si="9"/>
        <v>32.67</v>
      </c>
      <c r="R23" s="88">
        <v>11.56</v>
      </c>
      <c r="S23" s="81">
        <v>0</v>
      </c>
      <c r="T23" s="81">
        <v>0</v>
      </c>
      <c r="U23" s="81">
        <v>23.73</v>
      </c>
      <c r="V23" s="81">
        <v>0</v>
      </c>
      <c r="W23" s="81">
        <v>0</v>
      </c>
      <c r="X23" s="91">
        <f t="shared" si="10"/>
        <v>11.56</v>
      </c>
      <c r="Y23" s="92">
        <f t="shared" si="11"/>
        <v>23.73</v>
      </c>
      <c r="Z23" s="88">
        <v>10</v>
      </c>
      <c r="AA23" s="81">
        <v>0</v>
      </c>
      <c r="AB23" s="81">
        <v>0</v>
      </c>
      <c r="AC23" s="81">
        <v>29.87</v>
      </c>
      <c r="AD23" s="93">
        <f t="shared" si="12"/>
        <v>10</v>
      </c>
      <c r="AE23" s="52">
        <f t="shared" si="13"/>
        <v>29.87</v>
      </c>
      <c r="AF23" s="115">
        <v>0.14151451612903199</v>
      </c>
      <c r="AG23" s="114">
        <v>0.42775094086021498</v>
      </c>
      <c r="AH23" s="54">
        <f t="shared" si="6"/>
        <v>8.7822058090504527</v>
      </c>
      <c r="AI23" s="63">
        <f t="shared" si="7"/>
        <v>5.7683663863234358</v>
      </c>
      <c r="AJ23" s="64">
        <v>137.00105882664616</v>
      </c>
      <c r="AK23" s="61">
        <v>64.27097459377363</v>
      </c>
      <c r="AL23" s="66">
        <v>85.325220848174339</v>
      </c>
      <c r="AM23" s="61">
        <v>135.94290807904272</v>
      </c>
      <c r="AS23" s="118"/>
      <c r="BA23" s="42"/>
      <c r="BB23" s="42"/>
    </row>
    <row r="24" spans="1:54" ht="15.75" x14ac:dyDescent="0.25">
      <c r="A24" s="25">
        <v>16</v>
      </c>
      <c r="B24" s="211">
        <v>124.99000000000001</v>
      </c>
      <c r="C24" s="51">
        <f t="shared" si="0"/>
        <v>36.364785147287947</v>
      </c>
      <c r="D24" s="52">
        <f t="shared" si="1"/>
        <v>114.80745773031001</v>
      </c>
      <c r="E24" s="59">
        <f t="shared" si="2"/>
        <v>-26.182242877597965</v>
      </c>
      <c r="F24" s="68">
        <v>239.06</v>
      </c>
      <c r="G24" s="52">
        <f t="shared" si="3"/>
        <v>148.10223208651095</v>
      </c>
      <c r="H24" s="52">
        <f t="shared" si="4"/>
        <v>81.328013791403464</v>
      </c>
      <c r="I24" s="53">
        <f t="shared" si="5"/>
        <v>9.6297541220855827</v>
      </c>
      <c r="J24" s="58">
        <v>0</v>
      </c>
      <c r="K24" s="78">
        <v>32.659999999999997</v>
      </c>
      <c r="L24" s="67">
        <v>0</v>
      </c>
      <c r="M24" s="67">
        <v>0</v>
      </c>
      <c r="N24" s="67">
        <v>0</v>
      </c>
      <c r="O24" s="67">
        <v>0</v>
      </c>
      <c r="P24" s="70">
        <f t="shared" si="8"/>
        <v>0</v>
      </c>
      <c r="Q24" s="79">
        <f t="shared" si="9"/>
        <v>32.659999999999997</v>
      </c>
      <c r="R24" s="88">
        <v>7.77</v>
      </c>
      <c r="S24" s="81">
        <v>0</v>
      </c>
      <c r="T24" s="81">
        <v>0</v>
      </c>
      <c r="U24" s="81">
        <v>28.56</v>
      </c>
      <c r="V24" s="81">
        <v>0</v>
      </c>
      <c r="W24" s="81">
        <v>0</v>
      </c>
      <c r="X24" s="91">
        <f t="shared" si="10"/>
        <v>7.77</v>
      </c>
      <c r="Y24" s="92">
        <f t="shared" si="11"/>
        <v>28.56</v>
      </c>
      <c r="Z24" s="88">
        <v>3</v>
      </c>
      <c r="AA24" s="81">
        <v>0</v>
      </c>
      <c r="AB24" s="81">
        <v>0</v>
      </c>
      <c r="AC24" s="81">
        <v>30.26</v>
      </c>
      <c r="AD24" s="93">
        <f t="shared" si="12"/>
        <v>3</v>
      </c>
      <c r="AE24" s="52">
        <f t="shared" si="13"/>
        <v>30.26</v>
      </c>
      <c r="AF24" s="115">
        <v>0.14151451612903199</v>
      </c>
      <c r="AG24" s="114">
        <v>0.42775094086021498</v>
      </c>
      <c r="AH24" s="54">
        <f t="shared" si="6"/>
        <v>9.4882396059565508</v>
      </c>
      <c r="AI24" s="63">
        <f t="shared" si="7"/>
        <v>6.0500061815418178</v>
      </c>
      <c r="AJ24" s="64">
        <v>151.10223208651095</v>
      </c>
      <c r="AK24" s="61">
        <v>66.624785147287952</v>
      </c>
      <c r="AL24" s="66">
        <v>89.09801379140346</v>
      </c>
      <c r="AM24" s="61">
        <v>143.36745773031001</v>
      </c>
      <c r="AS24" s="118"/>
      <c r="BA24" s="42"/>
      <c r="BB24" s="42"/>
    </row>
    <row r="25" spans="1:54" ht="15.75" x14ac:dyDescent="0.25">
      <c r="A25" s="25">
        <v>17</v>
      </c>
      <c r="B25" s="211">
        <v>129.85</v>
      </c>
      <c r="C25" s="51">
        <f t="shared" si="0"/>
        <v>40.936513005560251</v>
      </c>
      <c r="D25" s="52">
        <f t="shared" si="1"/>
        <v>115.11895067115961</v>
      </c>
      <c r="E25" s="59">
        <f t="shared" si="2"/>
        <v>-26.205463676719866</v>
      </c>
      <c r="F25" s="68">
        <v>233.56</v>
      </c>
      <c r="G25" s="52">
        <f t="shared" si="3"/>
        <v>172.71944920665399</v>
      </c>
      <c r="H25" s="52">
        <f t="shared" si="4"/>
        <v>51.744692070722252</v>
      </c>
      <c r="I25" s="53">
        <f t="shared" si="5"/>
        <v>9.0958587226237704</v>
      </c>
      <c r="J25" s="58">
        <v>0</v>
      </c>
      <c r="K25" s="78">
        <v>32.840000000000003</v>
      </c>
      <c r="L25" s="67">
        <v>0</v>
      </c>
      <c r="M25" s="67">
        <v>0</v>
      </c>
      <c r="N25" s="67">
        <v>0</v>
      </c>
      <c r="O25" s="67">
        <v>0</v>
      </c>
      <c r="P25" s="70">
        <f t="shared" si="8"/>
        <v>0</v>
      </c>
      <c r="Q25" s="79">
        <f t="shared" si="9"/>
        <v>32.840000000000003</v>
      </c>
      <c r="R25" s="88">
        <v>1.72</v>
      </c>
      <c r="S25" s="81">
        <v>0</v>
      </c>
      <c r="T25" s="81">
        <v>0</v>
      </c>
      <c r="U25" s="81">
        <v>29.09</v>
      </c>
      <c r="V25" s="81">
        <v>0</v>
      </c>
      <c r="W25" s="81">
        <v>0</v>
      </c>
      <c r="X25" s="91">
        <f t="shared" si="10"/>
        <v>1.72</v>
      </c>
      <c r="Y25" s="92">
        <f t="shared" si="11"/>
        <v>29.09</v>
      </c>
      <c r="Z25" s="88">
        <v>0.5</v>
      </c>
      <c r="AA25" s="81">
        <v>0</v>
      </c>
      <c r="AB25" s="81">
        <v>0</v>
      </c>
      <c r="AC25" s="81">
        <v>30.29</v>
      </c>
      <c r="AD25" s="93">
        <f t="shared" si="12"/>
        <v>0.5</v>
      </c>
      <c r="AE25" s="52">
        <f t="shared" si="13"/>
        <v>30.29</v>
      </c>
      <c r="AF25" s="115">
        <v>0.14151451612903199</v>
      </c>
      <c r="AG25" s="114">
        <v>0.42775094086021498</v>
      </c>
      <c r="AH25" s="54">
        <f t="shared" si="6"/>
        <v>8.9543442064947385</v>
      </c>
      <c r="AI25" s="63">
        <f t="shared" si="7"/>
        <v>6.2067853824199233</v>
      </c>
      <c r="AJ25" s="64">
        <v>173.21944920665399</v>
      </c>
      <c r="AK25" s="61">
        <v>71.22651300556025</v>
      </c>
      <c r="AL25" s="66">
        <v>53.464692070722251</v>
      </c>
      <c r="AM25" s="61">
        <v>144.20895067115961</v>
      </c>
      <c r="AS25" s="118"/>
      <c r="BA25" s="42"/>
      <c r="BB25" s="42"/>
    </row>
    <row r="26" spans="1:54" ht="15.75" x14ac:dyDescent="0.25">
      <c r="A26" s="25">
        <v>18</v>
      </c>
      <c r="B26" s="211">
        <v>137.99</v>
      </c>
      <c r="C26" s="51">
        <f t="shared" si="0"/>
        <v>45.274078862248189</v>
      </c>
      <c r="D26" s="52">
        <f t="shared" si="1"/>
        <v>118.25833145033116</v>
      </c>
      <c r="E26" s="59">
        <f t="shared" si="2"/>
        <v>-25.542410312579356</v>
      </c>
      <c r="F26" s="68">
        <v>264.62</v>
      </c>
      <c r="G26" s="52">
        <f t="shared" si="3"/>
        <v>192.47011986988517</v>
      </c>
      <c r="H26" s="52">
        <f t="shared" si="4"/>
        <v>61.958110322786489</v>
      </c>
      <c r="I26" s="53">
        <f t="shared" si="5"/>
        <v>10.191769807328338</v>
      </c>
      <c r="J26" s="58">
        <v>0</v>
      </c>
      <c r="K26" s="78">
        <v>32.39</v>
      </c>
      <c r="L26" s="67">
        <v>0</v>
      </c>
      <c r="M26" s="67">
        <v>0</v>
      </c>
      <c r="N26" s="67">
        <v>0</v>
      </c>
      <c r="O26" s="67">
        <v>0</v>
      </c>
      <c r="P26" s="70">
        <f t="shared" si="8"/>
        <v>0</v>
      </c>
      <c r="Q26" s="79">
        <f t="shared" si="9"/>
        <v>32.39</v>
      </c>
      <c r="R26" s="88">
        <v>0</v>
      </c>
      <c r="S26" s="81">
        <v>0</v>
      </c>
      <c r="T26" s="81">
        <v>0</v>
      </c>
      <c r="U26" s="81">
        <v>29.21</v>
      </c>
      <c r="V26" s="81">
        <v>0</v>
      </c>
      <c r="W26" s="81">
        <v>0</v>
      </c>
      <c r="X26" s="91">
        <f t="shared" si="10"/>
        <v>0</v>
      </c>
      <c r="Y26" s="92">
        <f t="shared" si="11"/>
        <v>29.21</v>
      </c>
      <c r="Z26" s="88">
        <v>0</v>
      </c>
      <c r="AA26" s="81">
        <v>0</v>
      </c>
      <c r="AB26" s="81">
        <v>0</v>
      </c>
      <c r="AC26" s="81">
        <v>30.09</v>
      </c>
      <c r="AD26" s="93">
        <f t="shared" si="12"/>
        <v>0</v>
      </c>
      <c r="AE26" s="52">
        <f t="shared" si="13"/>
        <v>30.09</v>
      </c>
      <c r="AF26" s="115">
        <v>0.14151451612903199</v>
      </c>
      <c r="AG26" s="114">
        <v>0.42775094086021498</v>
      </c>
      <c r="AH26" s="54">
        <f t="shared" si="6"/>
        <v>10.050255291199306</v>
      </c>
      <c r="AI26" s="63">
        <f t="shared" si="7"/>
        <v>6.4198387465604299</v>
      </c>
      <c r="AJ26" s="64">
        <v>192.47011986988517</v>
      </c>
      <c r="AK26" s="61">
        <v>75.364078862248192</v>
      </c>
      <c r="AL26" s="125">
        <v>61.958110322786489</v>
      </c>
      <c r="AM26" s="61">
        <v>147.46833145033116</v>
      </c>
      <c r="AS26" s="118"/>
      <c r="BA26" s="42"/>
      <c r="BB26" s="42"/>
    </row>
    <row r="27" spans="1:54" ht="15.75" x14ac:dyDescent="0.25">
      <c r="A27" s="25">
        <v>19</v>
      </c>
      <c r="B27" s="211">
        <v>145.36000000000001</v>
      </c>
      <c r="C27" s="51">
        <f t="shared" si="0"/>
        <v>44.417992403583625</v>
      </c>
      <c r="D27" s="52">
        <f t="shared" si="1"/>
        <v>123.46563316886764</v>
      </c>
      <c r="E27" s="59">
        <f t="shared" si="2"/>
        <v>-22.523625572451273</v>
      </c>
      <c r="F27" s="68">
        <v>267.64</v>
      </c>
      <c r="G27" s="52">
        <f t="shared" si="3"/>
        <v>195.01923451645061</v>
      </c>
      <c r="H27" s="52">
        <f t="shared" si="4"/>
        <v>62.314236498600614</v>
      </c>
      <c r="I27" s="53">
        <f t="shared" si="5"/>
        <v>10.306528984948809</v>
      </c>
      <c r="J27" s="58">
        <v>0</v>
      </c>
      <c r="K27" s="78">
        <v>29.5</v>
      </c>
      <c r="L27" s="67">
        <v>0</v>
      </c>
      <c r="M27" s="67">
        <v>0</v>
      </c>
      <c r="N27" s="67">
        <v>0</v>
      </c>
      <c r="O27" s="67">
        <v>0</v>
      </c>
      <c r="P27" s="70">
        <f t="shared" si="8"/>
        <v>0</v>
      </c>
      <c r="Q27" s="79">
        <f t="shared" si="9"/>
        <v>29.5</v>
      </c>
      <c r="R27" s="88">
        <v>0</v>
      </c>
      <c r="S27" s="81">
        <v>0</v>
      </c>
      <c r="T27" s="81">
        <v>0</v>
      </c>
      <c r="U27" s="81">
        <v>29.16</v>
      </c>
      <c r="V27" s="81">
        <v>0</v>
      </c>
      <c r="W27" s="81">
        <v>0</v>
      </c>
      <c r="X27" s="91">
        <f t="shared" si="10"/>
        <v>0</v>
      </c>
      <c r="Y27" s="92">
        <f t="shared" si="11"/>
        <v>29.16</v>
      </c>
      <c r="Z27" s="88">
        <v>0</v>
      </c>
      <c r="AA27" s="81">
        <v>0</v>
      </c>
      <c r="AB27" s="81">
        <v>0</v>
      </c>
      <c r="AC27" s="81">
        <v>30.26</v>
      </c>
      <c r="AD27" s="93">
        <f t="shared" si="12"/>
        <v>0</v>
      </c>
      <c r="AE27" s="52">
        <f t="shared" si="13"/>
        <v>30.26</v>
      </c>
      <c r="AF27" s="115">
        <v>0.14151451612903199</v>
      </c>
      <c r="AG27" s="114">
        <v>0.42775094086021498</v>
      </c>
      <c r="AH27" s="54">
        <f t="shared" si="6"/>
        <v>10.165014468819777</v>
      </c>
      <c r="AI27" s="63">
        <f t="shared" si="7"/>
        <v>6.5486234866885127</v>
      </c>
      <c r="AJ27" s="64">
        <v>195.01923451645061</v>
      </c>
      <c r="AK27" s="61">
        <v>74.67799240358363</v>
      </c>
      <c r="AL27" s="125">
        <v>62.314236498600614</v>
      </c>
      <c r="AM27" s="61">
        <v>152.62563316886764</v>
      </c>
      <c r="AS27" s="118"/>
      <c r="BA27" s="42"/>
      <c r="BB27" s="42"/>
    </row>
    <row r="28" spans="1:54" ht="15.75" x14ac:dyDescent="0.25">
      <c r="A28" s="25">
        <v>20</v>
      </c>
      <c r="B28" s="211">
        <v>141.18</v>
      </c>
      <c r="C28" s="51">
        <f t="shared" si="0"/>
        <v>42.224417198120506</v>
      </c>
      <c r="D28" s="52">
        <f t="shared" si="1"/>
        <v>119.83998800513784</v>
      </c>
      <c r="E28" s="59">
        <f t="shared" si="2"/>
        <v>-20.884405203258336</v>
      </c>
      <c r="F28" s="68">
        <v>266.76</v>
      </c>
      <c r="G28" s="52">
        <f t="shared" si="3"/>
        <v>163.10706081971847</v>
      </c>
      <c r="H28" s="52">
        <f t="shared" si="4"/>
        <v>93.379849957622355</v>
      </c>
      <c r="I28" s="53">
        <f t="shared" si="5"/>
        <v>10.273089222659191</v>
      </c>
      <c r="J28" s="58">
        <v>0</v>
      </c>
      <c r="K28" s="78">
        <v>27.69</v>
      </c>
      <c r="L28" s="67">
        <v>0</v>
      </c>
      <c r="M28" s="67">
        <v>0</v>
      </c>
      <c r="N28" s="67">
        <v>0</v>
      </c>
      <c r="O28" s="67">
        <v>0</v>
      </c>
      <c r="P28" s="70">
        <f t="shared" si="8"/>
        <v>0</v>
      </c>
      <c r="Q28" s="79">
        <f t="shared" si="9"/>
        <v>27.69</v>
      </c>
      <c r="R28" s="88">
        <v>0</v>
      </c>
      <c r="S28" s="81">
        <v>0</v>
      </c>
      <c r="T28" s="81">
        <v>0</v>
      </c>
      <c r="U28" s="81">
        <v>29.14</v>
      </c>
      <c r="V28" s="81">
        <v>0</v>
      </c>
      <c r="W28" s="81">
        <v>0</v>
      </c>
      <c r="X28" s="91">
        <f t="shared" si="10"/>
        <v>0</v>
      </c>
      <c r="Y28" s="92">
        <f t="shared" si="11"/>
        <v>29.14</v>
      </c>
      <c r="Z28" s="88">
        <v>0</v>
      </c>
      <c r="AA28" s="81">
        <v>0</v>
      </c>
      <c r="AB28" s="81">
        <v>0</v>
      </c>
      <c r="AC28" s="81">
        <v>30.17</v>
      </c>
      <c r="AD28" s="93">
        <f t="shared" si="12"/>
        <v>0</v>
      </c>
      <c r="AE28" s="52">
        <f t="shared" si="13"/>
        <v>30.17</v>
      </c>
      <c r="AF28" s="115">
        <v>0.14151451612903199</v>
      </c>
      <c r="AG28" s="114">
        <v>0.42775094086021498</v>
      </c>
      <c r="AH28" s="54">
        <f t="shared" si="6"/>
        <v>10.131574706530159</v>
      </c>
      <c r="AI28" s="63">
        <f t="shared" si="7"/>
        <v>6.3778438558814514</v>
      </c>
      <c r="AJ28" s="64">
        <v>163.10706081971847</v>
      </c>
      <c r="AK28" s="61">
        <v>72.394417198120507</v>
      </c>
      <c r="AL28" s="125">
        <v>93.379849957622355</v>
      </c>
      <c r="AM28" s="61">
        <v>148.97998800513784</v>
      </c>
      <c r="AS28" s="118"/>
      <c r="BA28" s="42"/>
      <c r="BB28" s="42"/>
    </row>
    <row r="29" spans="1:54" ht="15.75" x14ac:dyDescent="0.25">
      <c r="A29" s="25">
        <v>21</v>
      </c>
      <c r="B29" s="211">
        <v>106.7</v>
      </c>
      <c r="C29" s="51">
        <f t="shared" si="0"/>
        <v>35.910677031925545</v>
      </c>
      <c r="D29" s="52">
        <f t="shared" si="1"/>
        <v>92.159185420186191</v>
      </c>
      <c r="E29" s="59">
        <f t="shared" si="2"/>
        <v>-21.369862452111715</v>
      </c>
      <c r="F29" s="68">
        <v>264.49</v>
      </c>
      <c r="G29" s="52">
        <f t="shared" si="3"/>
        <v>171.8173711937275</v>
      </c>
      <c r="H29" s="52">
        <f t="shared" si="4"/>
        <v>82.485798963121866</v>
      </c>
      <c r="I29" s="53">
        <f t="shared" si="5"/>
        <v>10.18682984315063</v>
      </c>
      <c r="J29" s="58">
        <v>0</v>
      </c>
      <c r="K29" s="78">
        <v>27.19</v>
      </c>
      <c r="L29" s="67">
        <v>0</v>
      </c>
      <c r="M29" s="67">
        <v>0</v>
      </c>
      <c r="N29" s="67">
        <v>0</v>
      </c>
      <c r="O29" s="67">
        <v>0</v>
      </c>
      <c r="P29" s="70">
        <f t="shared" si="8"/>
        <v>0</v>
      </c>
      <c r="Q29" s="79">
        <f t="shared" si="9"/>
        <v>27.19</v>
      </c>
      <c r="R29" s="88">
        <v>0</v>
      </c>
      <c r="S29" s="81">
        <v>0</v>
      </c>
      <c r="T29" s="81">
        <v>0</v>
      </c>
      <c r="U29" s="81">
        <v>29.1</v>
      </c>
      <c r="V29" s="81">
        <v>0</v>
      </c>
      <c r="W29" s="81">
        <v>0</v>
      </c>
      <c r="X29" s="91">
        <f t="shared" si="10"/>
        <v>0</v>
      </c>
      <c r="Y29" s="92">
        <f t="shared" si="11"/>
        <v>29.1</v>
      </c>
      <c r="Z29" s="88">
        <v>0</v>
      </c>
      <c r="AA29" s="81">
        <v>0</v>
      </c>
      <c r="AB29" s="81">
        <v>0</v>
      </c>
      <c r="AC29" s="81">
        <v>29.99</v>
      </c>
      <c r="AD29" s="93">
        <f t="shared" si="12"/>
        <v>0</v>
      </c>
      <c r="AE29" s="52">
        <f t="shared" si="13"/>
        <v>29.99</v>
      </c>
      <c r="AF29" s="115">
        <v>0.14151451612903199</v>
      </c>
      <c r="AG29" s="114">
        <v>0.42775094086021498</v>
      </c>
      <c r="AH29" s="54">
        <f t="shared" si="6"/>
        <v>10.045315327021598</v>
      </c>
      <c r="AI29" s="63">
        <f t="shared" si="7"/>
        <v>5.3923866070280724</v>
      </c>
      <c r="AJ29" s="64">
        <v>171.8173711937275</v>
      </c>
      <c r="AK29" s="61">
        <v>65.900677031925539</v>
      </c>
      <c r="AL29" s="125">
        <v>82.485798963121866</v>
      </c>
      <c r="AM29" s="61">
        <v>121.25918542018618</v>
      </c>
      <c r="AS29" s="118"/>
      <c r="BA29" s="42"/>
      <c r="BB29" s="42"/>
    </row>
    <row r="30" spans="1:54" ht="15.75" x14ac:dyDescent="0.25">
      <c r="A30" s="25">
        <v>22</v>
      </c>
      <c r="B30" s="211">
        <v>133.81</v>
      </c>
      <c r="C30" s="51">
        <f t="shared" si="0"/>
        <v>37.363105376710664</v>
      </c>
      <c r="D30" s="52">
        <f t="shared" si="1"/>
        <v>119.01871877037078</v>
      </c>
      <c r="E30" s="59">
        <f t="shared" si="2"/>
        <v>-22.571824147081458</v>
      </c>
      <c r="F30" s="68">
        <v>260.29000000000002</v>
      </c>
      <c r="G30" s="52">
        <f t="shared" si="3"/>
        <v>160.85216666828947</v>
      </c>
      <c r="H30" s="52">
        <f t="shared" si="4"/>
        <v>89.410602311961611</v>
      </c>
      <c r="I30" s="53">
        <f t="shared" si="5"/>
        <v>10.027231019748935</v>
      </c>
      <c r="J30" s="58">
        <v>0</v>
      </c>
      <c r="K30" s="78">
        <v>29.21</v>
      </c>
      <c r="L30" s="67">
        <v>0</v>
      </c>
      <c r="M30" s="67">
        <v>0</v>
      </c>
      <c r="N30" s="67">
        <v>0</v>
      </c>
      <c r="O30" s="67">
        <v>0</v>
      </c>
      <c r="P30" s="70">
        <f t="shared" si="8"/>
        <v>0</v>
      </c>
      <c r="Q30" s="79">
        <f t="shared" si="9"/>
        <v>29.21</v>
      </c>
      <c r="R30" s="88">
        <v>0</v>
      </c>
      <c r="S30" s="81">
        <v>0</v>
      </c>
      <c r="T30" s="81">
        <v>0</v>
      </c>
      <c r="U30" s="81">
        <v>29.1</v>
      </c>
      <c r="V30" s="81">
        <v>0</v>
      </c>
      <c r="W30" s="81">
        <v>0</v>
      </c>
      <c r="X30" s="91">
        <f t="shared" si="10"/>
        <v>0</v>
      </c>
      <c r="Y30" s="92">
        <f t="shared" si="11"/>
        <v>29.1</v>
      </c>
      <c r="Z30" s="88">
        <v>0</v>
      </c>
      <c r="AA30" s="81">
        <v>0</v>
      </c>
      <c r="AB30" s="81">
        <v>0</v>
      </c>
      <c r="AC30" s="81">
        <v>30.08</v>
      </c>
      <c r="AD30" s="93">
        <f t="shared" si="12"/>
        <v>0</v>
      </c>
      <c r="AE30" s="52">
        <f t="shared" si="13"/>
        <v>30.08</v>
      </c>
      <c r="AF30" s="115">
        <v>0.14151451612903199</v>
      </c>
      <c r="AG30" s="114">
        <v>0.42775094086021498</v>
      </c>
      <c r="AH30" s="54">
        <f t="shared" si="6"/>
        <v>9.8857165036199035</v>
      </c>
      <c r="AI30" s="63">
        <f t="shared" si="7"/>
        <v>6.210424912058329</v>
      </c>
      <c r="AJ30" s="64">
        <v>160.85216666828947</v>
      </c>
      <c r="AK30" s="61">
        <v>67.443105376710662</v>
      </c>
      <c r="AL30" s="125">
        <v>89.410602311961611</v>
      </c>
      <c r="AM30" s="61">
        <v>148.11871877037078</v>
      </c>
      <c r="AS30" s="118"/>
      <c r="BA30" s="42"/>
      <c r="BB30" s="42"/>
    </row>
    <row r="31" spans="1:54" ht="15.75" x14ac:dyDescent="0.25">
      <c r="A31" s="25">
        <v>23</v>
      </c>
      <c r="B31" s="211">
        <v>119.38</v>
      </c>
      <c r="C31" s="51">
        <f t="shared" si="0"/>
        <v>33.779871683212221</v>
      </c>
      <c r="D31" s="52">
        <f t="shared" si="1"/>
        <v>109.64982195647806</v>
      </c>
      <c r="E31" s="59">
        <f t="shared" si="2"/>
        <v>-24.049693639690318</v>
      </c>
      <c r="F31" s="68">
        <v>243.12</v>
      </c>
      <c r="G31" s="52">
        <f t="shared" si="3"/>
        <v>152.09014866964199</v>
      </c>
      <c r="H31" s="52">
        <f t="shared" si="4"/>
        <v>81.655075077518774</v>
      </c>
      <c r="I31" s="53">
        <f t="shared" si="5"/>
        <v>9.3747762528392364</v>
      </c>
      <c r="J31" s="58">
        <v>0</v>
      </c>
      <c r="K31" s="78">
        <v>30.32</v>
      </c>
      <c r="L31" s="67">
        <v>0</v>
      </c>
      <c r="M31" s="67">
        <v>0</v>
      </c>
      <c r="N31" s="67">
        <v>0</v>
      </c>
      <c r="O31" s="67">
        <v>0</v>
      </c>
      <c r="P31" s="70">
        <f t="shared" si="8"/>
        <v>0</v>
      </c>
      <c r="Q31" s="79">
        <f t="shared" si="9"/>
        <v>30.32</v>
      </c>
      <c r="R31" s="88">
        <v>0</v>
      </c>
      <c r="S31" s="81">
        <v>0</v>
      </c>
      <c r="T31" s="81">
        <v>0</v>
      </c>
      <c r="U31" s="81">
        <v>29.1</v>
      </c>
      <c r="V31" s="81">
        <v>0</v>
      </c>
      <c r="W31" s="81">
        <v>0</v>
      </c>
      <c r="X31" s="91">
        <f t="shared" si="10"/>
        <v>0</v>
      </c>
      <c r="Y31" s="92">
        <f t="shared" si="11"/>
        <v>29.1</v>
      </c>
      <c r="Z31" s="88">
        <v>0</v>
      </c>
      <c r="AA31" s="81">
        <v>0</v>
      </c>
      <c r="AB31" s="81">
        <v>0</v>
      </c>
      <c r="AC31" s="81">
        <v>30.26</v>
      </c>
      <c r="AD31" s="93">
        <f t="shared" si="12"/>
        <v>0</v>
      </c>
      <c r="AE31" s="52">
        <f t="shared" si="13"/>
        <v>30.26</v>
      </c>
      <c r="AF31" s="115">
        <v>0.14151451612903199</v>
      </c>
      <c r="AG31" s="114">
        <v>0.42775094086021498</v>
      </c>
      <c r="AH31" s="54">
        <f t="shared" si="6"/>
        <v>9.2332617367102046</v>
      </c>
      <c r="AI31" s="63">
        <f t="shared" si="7"/>
        <v>5.842555419449468</v>
      </c>
      <c r="AJ31" s="64">
        <v>152.09014866964199</v>
      </c>
      <c r="AK31" s="61">
        <v>64.039871683212226</v>
      </c>
      <c r="AL31" s="125">
        <v>81.655075077518774</v>
      </c>
      <c r="AM31" s="61">
        <v>138.74982195647806</v>
      </c>
      <c r="AS31" s="118"/>
      <c r="BA31" s="42"/>
      <c r="BB31" s="42"/>
    </row>
    <row r="32" spans="1:54" ht="16.5" thickBot="1" x14ac:dyDescent="0.3">
      <c r="A32" s="26">
        <v>24</v>
      </c>
      <c r="B32" s="211">
        <v>106.68</v>
      </c>
      <c r="C32" s="55">
        <f t="shared" si="0"/>
        <v>27.682634321943862</v>
      </c>
      <c r="D32" s="52">
        <f t="shared" si="1"/>
        <v>102.21031945395103</v>
      </c>
      <c r="E32" s="59">
        <f t="shared" si="2"/>
        <v>-23.212953775894889</v>
      </c>
      <c r="F32" s="69">
        <v>230.5</v>
      </c>
      <c r="G32" s="56">
        <f t="shared" si="3"/>
        <v>151.12388405389521</v>
      </c>
      <c r="H32" s="52">
        <f t="shared" si="4"/>
        <v>70.480895349520054</v>
      </c>
      <c r="I32" s="53">
        <f t="shared" si="5"/>
        <v>8.8952205965847462</v>
      </c>
      <c r="J32" s="58">
        <v>0</v>
      </c>
      <c r="K32" s="78">
        <v>29.1</v>
      </c>
      <c r="L32" s="67">
        <v>0</v>
      </c>
      <c r="M32" s="67">
        <v>0</v>
      </c>
      <c r="N32" s="67">
        <v>0</v>
      </c>
      <c r="O32" s="67">
        <v>0</v>
      </c>
      <c r="P32" s="70">
        <f t="shared" si="8"/>
        <v>0</v>
      </c>
      <c r="Q32" s="79">
        <f t="shared" si="9"/>
        <v>29.1</v>
      </c>
      <c r="R32" s="88">
        <v>0</v>
      </c>
      <c r="S32" s="81">
        <v>0</v>
      </c>
      <c r="T32" s="81">
        <v>0</v>
      </c>
      <c r="U32" s="81">
        <v>29.1</v>
      </c>
      <c r="V32" s="81">
        <v>0</v>
      </c>
      <c r="W32" s="81">
        <v>0</v>
      </c>
      <c r="X32" s="91">
        <f t="shared" si="10"/>
        <v>0</v>
      </c>
      <c r="Y32" s="92">
        <f t="shared" si="11"/>
        <v>29.1</v>
      </c>
      <c r="Z32" s="89">
        <v>0</v>
      </c>
      <c r="AA32" s="90">
        <v>0</v>
      </c>
      <c r="AB32" s="90">
        <v>0</v>
      </c>
      <c r="AC32" s="90">
        <v>30.49</v>
      </c>
      <c r="AD32" s="93">
        <f t="shared" si="12"/>
        <v>0</v>
      </c>
      <c r="AE32" s="52">
        <f t="shared" si="13"/>
        <v>30.49</v>
      </c>
      <c r="AF32" s="115">
        <v>0.14151451612903199</v>
      </c>
      <c r="AG32" s="114">
        <v>0.42775094086021498</v>
      </c>
      <c r="AH32" s="54">
        <f t="shared" si="6"/>
        <v>8.7537060804557143</v>
      </c>
      <c r="AI32" s="63">
        <f t="shared" si="7"/>
        <v>5.4592952832448987</v>
      </c>
      <c r="AJ32" s="65">
        <v>151.12388405389521</v>
      </c>
      <c r="AK32" s="62">
        <v>58.17263432194386</v>
      </c>
      <c r="AL32" s="126">
        <v>70.480895349520054</v>
      </c>
      <c r="AM32" s="62">
        <v>131.31031945395102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145.36000000000001</v>
      </c>
      <c r="C33" s="40">
        <f t="shared" ref="C33:AE33" si="14">MAX(C9:C32)</f>
        <v>45.274078862248189</v>
      </c>
      <c r="D33" s="40">
        <f t="shared" si="14"/>
        <v>123.46563316886764</v>
      </c>
      <c r="E33" s="40">
        <f t="shared" si="14"/>
        <v>-20.884405203258336</v>
      </c>
      <c r="F33" s="40">
        <f t="shared" si="14"/>
        <v>267.64</v>
      </c>
      <c r="G33" s="40">
        <f t="shared" si="14"/>
        <v>195.01923451645061</v>
      </c>
      <c r="H33" s="40">
        <f t="shared" si="14"/>
        <v>93.379849957622355</v>
      </c>
      <c r="I33" s="40">
        <f t="shared" si="14"/>
        <v>10.306528984948809</v>
      </c>
      <c r="J33" s="40">
        <f t="shared" si="14"/>
        <v>0</v>
      </c>
      <c r="K33" s="40">
        <f t="shared" si="14"/>
        <v>33.1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33.1</v>
      </c>
      <c r="R33" s="40">
        <f t="shared" si="14"/>
        <v>32.67</v>
      </c>
      <c r="S33" s="40">
        <f t="shared" si="14"/>
        <v>0</v>
      </c>
      <c r="T33" s="40">
        <f t="shared" si="14"/>
        <v>0</v>
      </c>
      <c r="U33" s="40">
        <f t="shared" si="14"/>
        <v>29.88</v>
      </c>
      <c r="V33" s="40">
        <f t="shared" si="14"/>
        <v>0</v>
      </c>
      <c r="W33" s="40">
        <f t="shared" si="14"/>
        <v>0</v>
      </c>
      <c r="X33" s="40">
        <f t="shared" si="14"/>
        <v>32.67</v>
      </c>
      <c r="Y33" s="40">
        <f t="shared" si="14"/>
        <v>29.88</v>
      </c>
      <c r="Z33" s="40">
        <f>MAX(Z9:Z32)</f>
        <v>10.9</v>
      </c>
      <c r="AA33" s="40">
        <f>MAX(AA9:AA32)</f>
        <v>0</v>
      </c>
      <c r="AB33" s="40">
        <f>MAX(AB9:AB32)</f>
        <v>0</v>
      </c>
      <c r="AC33" s="40">
        <f t="shared" si="14"/>
        <v>31.93</v>
      </c>
      <c r="AD33" s="40">
        <f t="shared" si="14"/>
        <v>10.9</v>
      </c>
      <c r="AE33" s="40">
        <f t="shared" si="14"/>
        <v>31.93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10.165014468819777</v>
      </c>
      <c r="AI33" s="40">
        <f t="shared" si="15"/>
        <v>6.5486234866885127</v>
      </c>
      <c r="AJ33" s="40">
        <f t="shared" si="15"/>
        <v>195.01923451645061</v>
      </c>
      <c r="AK33" s="40">
        <f t="shared" si="15"/>
        <v>75.364078862248192</v>
      </c>
      <c r="AL33" s="40">
        <f t="shared" si="15"/>
        <v>93.379849957622355</v>
      </c>
      <c r="AM33" s="127">
        <f t="shared" si="15"/>
        <v>152.62563316886764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107.66653061224491</v>
      </c>
      <c r="C34" s="41">
        <f t="shared" ref="C34:AE34" si="16">AVERAGE(C9:C33,C9:C32)</f>
        <v>31.104088801766355</v>
      </c>
      <c r="D34" s="41">
        <f t="shared" si="16"/>
        <v>102.02250375194825</v>
      </c>
      <c r="E34" s="41">
        <f t="shared" si="16"/>
        <v>-25.409137312329783</v>
      </c>
      <c r="F34" s="41">
        <f t="shared" si="16"/>
        <v>216.09877551020409</v>
      </c>
      <c r="G34" s="41">
        <f t="shared" si="16"/>
        <v>151.27282119444794</v>
      </c>
      <c r="H34" s="41">
        <f t="shared" si="16"/>
        <v>56.704904664714796</v>
      </c>
      <c r="I34" s="41">
        <f t="shared" si="16"/>
        <v>8.7550417624499897</v>
      </c>
      <c r="J34" s="41">
        <f t="shared" si="16"/>
        <v>0</v>
      </c>
      <c r="K34" s="41">
        <f t="shared" si="16"/>
        <v>31.495918367346945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31.495918367346945</v>
      </c>
      <c r="R34" s="41">
        <f t="shared" si="16"/>
        <v>8.5300000000000011</v>
      </c>
      <c r="S34" s="41">
        <f t="shared" si="16"/>
        <v>0</v>
      </c>
      <c r="T34" s="41">
        <f t="shared" si="16"/>
        <v>0</v>
      </c>
      <c r="U34" s="41">
        <f t="shared" si="16"/>
        <v>29.198367346938777</v>
      </c>
      <c r="V34" s="41">
        <f t="shared" si="16"/>
        <v>0</v>
      </c>
      <c r="W34" s="41">
        <f t="shared" si="16"/>
        <v>0</v>
      </c>
      <c r="X34" s="41">
        <f t="shared" si="16"/>
        <v>8.5300000000000011</v>
      </c>
      <c r="Y34" s="41">
        <f t="shared" si="16"/>
        <v>29.198367346938777</v>
      </c>
      <c r="Z34" s="41">
        <f>AVERAGE(Z9:Z33,Z9:Z32)</f>
        <v>3.0714285714285721</v>
      </c>
      <c r="AA34" s="41">
        <f>AVERAGE(AA9:AA33,AA9:AA32)</f>
        <v>0</v>
      </c>
      <c r="AB34" s="41">
        <f>AVERAGE(AB9:AB33,AB9:AB32)</f>
        <v>0</v>
      </c>
      <c r="AC34" s="41">
        <f t="shared" si="16"/>
        <v>30.446326530612232</v>
      </c>
      <c r="AD34" s="41">
        <f t="shared" si="16"/>
        <v>3.0714285714285721</v>
      </c>
      <c r="AE34" s="41">
        <f t="shared" si="16"/>
        <v>30.446326530612232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8.6135272463209578</v>
      </c>
      <c r="AI34" s="41">
        <f t="shared" si="17"/>
        <v>5.5521072494795334</v>
      </c>
      <c r="AJ34" s="41">
        <f t="shared" si="17"/>
        <v>154.12180078628464</v>
      </c>
      <c r="AK34" s="41">
        <f t="shared" si="17"/>
        <v>61.512864311970468</v>
      </c>
      <c r="AL34" s="41">
        <f t="shared" si="17"/>
        <v>64.568169970837246</v>
      </c>
      <c r="AM34" s="128">
        <f t="shared" si="17"/>
        <v>131.20617722133602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6" t="s">
        <v>15</v>
      </c>
      <c r="B36" s="207"/>
      <c r="C36" s="207"/>
      <c r="D36" s="207"/>
      <c r="E36" s="207"/>
      <c r="F36" s="208"/>
      <c r="G36" s="111"/>
      <c r="H36" s="197" t="s">
        <v>94</v>
      </c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9"/>
      <c r="W36" s="197" t="s">
        <v>95</v>
      </c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9"/>
      <c r="AL36" s="197" t="s">
        <v>96</v>
      </c>
      <c r="AM36" s="198"/>
      <c r="AN36" s="198"/>
      <c r="AO36" s="198"/>
      <c r="AP36" s="198"/>
      <c r="AQ36" s="198"/>
      <c r="AR36" s="198"/>
      <c r="AS36" s="199"/>
    </row>
    <row r="37" spans="1:45" ht="23.25" customHeight="1" x14ac:dyDescent="0.25">
      <c r="A37" s="195" t="s">
        <v>93</v>
      </c>
      <c r="B37" s="196"/>
      <c r="C37" s="196"/>
      <c r="D37" s="195" t="s">
        <v>100</v>
      </c>
      <c r="E37" s="196"/>
      <c r="F37" s="200"/>
      <c r="G37" s="112"/>
      <c r="H37" s="192" t="s">
        <v>19</v>
      </c>
      <c r="I37" s="193"/>
      <c r="J37" s="193"/>
      <c r="K37" s="193"/>
      <c r="L37" s="194"/>
      <c r="M37" s="209" t="s">
        <v>17</v>
      </c>
      <c r="N37" s="193"/>
      <c r="O37" s="193"/>
      <c r="P37" s="193"/>
      <c r="Q37" s="194"/>
      <c r="R37" s="209" t="s">
        <v>18</v>
      </c>
      <c r="S37" s="193"/>
      <c r="T37" s="193"/>
      <c r="U37" s="193"/>
      <c r="V37" s="210"/>
      <c r="W37" s="192" t="s">
        <v>97</v>
      </c>
      <c r="X37" s="193"/>
      <c r="Y37" s="193"/>
      <c r="Z37" s="193"/>
      <c r="AA37" s="194"/>
      <c r="AB37" s="209" t="s">
        <v>16</v>
      </c>
      <c r="AC37" s="193"/>
      <c r="AD37" s="193"/>
      <c r="AE37" s="193"/>
      <c r="AF37" s="194"/>
      <c r="AG37" s="209" t="s">
        <v>75</v>
      </c>
      <c r="AH37" s="193"/>
      <c r="AI37" s="193"/>
      <c r="AJ37" s="193"/>
      <c r="AK37" s="210"/>
      <c r="AL37" s="192" t="s">
        <v>92</v>
      </c>
      <c r="AM37" s="193"/>
      <c r="AN37" s="193"/>
      <c r="AO37" s="194"/>
      <c r="AP37" s="209" t="s">
        <v>98</v>
      </c>
      <c r="AQ37" s="193"/>
      <c r="AR37" s="193"/>
      <c r="AS37" s="210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5"/>
      <c r="H38" s="96" t="s">
        <v>24</v>
      </c>
      <c r="I38" s="6"/>
      <c r="J38" s="130">
        <v>753</v>
      </c>
      <c r="K38" s="129"/>
      <c r="L38" s="8" t="s">
        <v>21</v>
      </c>
      <c r="M38" s="5" t="s">
        <v>24</v>
      </c>
      <c r="N38" s="6"/>
      <c r="O38" s="110">
        <v>0</v>
      </c>
      <c r="P38" s="109"/>
      <c r="Q38" s="8" t="s">
        <v>21</v>
      </c>
      <c r="R38" s="96" t="s">
        <v>24</v>
      </c>
      <c r="S38" s="6"/>
      <c r="T38" s="110">
        <v>0</v>
      </c>
      <c r="U38" s="109"/>
      <c r="V38" s="8" t="s">
        <v>21</v>
      </c>
      <c r="W38" s="96" t="s">
        <v>24</v>
      </c>
      <c r="X38" s="6"/>
      <c r="Y38" s="130">
        <v>199.44</v>
      </c>
      <c r="Z38" s="129"/>
      <c r="AA38" s="8" t="s">
        <v>21</v>
      </c>
      <c r="AB38" s="5" t="s">
        <v>23</v>
      </c>
      <c r="AC38" s="30"/>
      <c r="AD38" s="130">
        <v>732.5</v>
      </c>
      <c r="AE38" s="129"/>
      <c r="AF38" s="7" t="s">
        <v>21</v>
      </c>
      <c r="AG38" s="5" t="s">
        <v>24</v>
      </c>
      <c r="AH38" s="6"/>
      <c r="AI38" s="130">
        <f>'[1]5 OCTOBRE 2023'!$K$22</f>
        <v>47.548000000000002</v>
      </c>
      <c r="AJ38" s="129"/>
      <c r="AK38" s="97" t="s">
        <v>21</v>
      </c>
      <c r="AL38" s="96" t="s">
        <v>24</v>
      </c>
      <c r="AM38" s="129">
        <v>77.861099999999993</v>
      </c>
      <c r="AN38" s="131"/>
      <c r="AO38" s="8" t="s">
        <v>21</v>
      </c>
      <c r="AP38" s="5" t="s">
        <v>24</v>
      </c>
      <c r="AQ38" s="129">
        <v>706.9</v>
      </c>
      <c r="AR38" s="129"/>
      <c r="AS38" s="107" t="s">
        <v>21</v>
      </c>
    </row>
    <row r="39" spans="1:45" ht="15.75" thickBot="1" x14ac:dyDescent="0.3">
      <c r="A39" s="9" t="s">
        <v>22</v>
      </c>
      <c r="B39" s="10">
        <v>5159.8</v>
      </c>
      <c r="C39" s="11" t="s">
        <v>21</v>
      </c>
      <c r="D39" s="9" t="s">
        <v>72</v>
      </c>
      <c r="E39" s="10">
        <v>2629</v>
      </c>
      <c r="F39" s="12" t="s">
        <v>21</v>
      </c>
      <c r="G39" s="95"/>
      <c r="H39" s="98" t="s">
        <v>25</v>
      </c>
      <c r="I39" s="99"/>
      <c r="J39" s="100">
        <v>33.1</v>
      </c>
      <c r="K39" s="101" t="s">
        <v>63</v>
      </c>
      <c r="L39" s="102">
        <v>0.25</v>
      </c>
      <c r="M39" s="103" t="s">
        <v>25</v>
      </c>
      <c r="N39" s="99"/>
      <c r="O39" s="100">
        <v>0</v>
      </c>
      <c r="P39" s="101" t="s">
        <v>63</v>
      </c>
      <c r="Q39" s="102">
        <v>0</v>
      </c>
      <c r="R39" s="98" t="s">
        <v>25</v>
      </c>
      <c r="S39" s="99"/>
      <c r="T39" s="100">
        <v>0</v>
      </c>
      <c r="U39" s="99" t="s">
        <v>63</v>
      </c>
      <c r="V39" s="105">
        <v>0</v>
      </c>
      <c r="W39" s="98" t="s">
        <v>25</v>
      </c>
      <c r="X39" s="99"/>
      <c r="Y39" s="100">
        <v>32.67</v>
      </c>
      <c r="Z39" s="99" t="s">
        <v>63</v>
      </c>
      <c r="AA39" s="105">
        <v>0.45833333333333331</v>
      </c>
      <c r="AB39" s="103" t="s">
        <v>25</v>
      </c>
      <c r="AC39" s="106"/>
      <c r="AD39" s="100">
        <v>31.31</v>
      </c>
      <c r="AE39" s="101" t="s">
        <v>63</v>
      </c>
      <c r="AF39" s="105">
        <v>0.47291666666666665</v>
      </c>
      <c r="AG39" s="103" t="s">
        <v>25</v>
      </c>
      <c r="AH39" s="99"/>
      <c r="AI39" s="100">
        <f>'[1]5 OCTOBRE 2023'!$K$23</f>
        <v>46.1</v>
      </c>
      <c r="AJ39" s="99" t="s">
        <v>76</v>
      </c>
      <c r="AK39" s="104">
        <f>'[1]5 OCTOBRE 2023'!$L$23</f>
        <v>0.8833333333333333</v>
      </c>
      <c r="AL39" s="98" t="s">
        <v>25</v>
      </c>
      <c r="AM39" s="99">
        <v>10.9</v>
      </c>
      <c r="AN39" s="100" t="s">
        <v>76</v>
      </c>
      <c r="AO39" s="108">
        <v>0.5</v>
      </c>
      <c r="AP39" s="103" t="s">
        <v>25</v>
      </c>
      <c r="AQ39" s="99">
        <v>31.93</v>
      </c>
      <c r="AR39" s="101" t="s">
        <v>62</v>
      </c>
      <c r="AS39" s="104">
        <v>0.29166666666666669</v>
      </c>
    </row>
    <row r="40" spans="1:45" ht="16.5" thickTop="1" thickBot="1" x14ac:dyDescent="0.3"/>
    <row r="41" spans="1:45" ht="24" customHeight="1" thickTop="1" thickBot="1" x14ac:dyDescent="0.3">
      <c r="A41" s="178" t="s">
        <v>26</v>
      </c>
      <c r="B41" s="178"/>
      <c r="C41" s="178"/>
      <c r="D41" s="179"/>
      <c r="E41" s="180" t="s">
        <v>27</v>
      </c>
      <c r="F41" s="181"/>
      <c r="G41" s="182"/>
    </row>
    <row r="42" spans="1:45" ht="25.5" customHeight="1" thickTop="1" thickBot="1" x14ac:dyDescent="0.3">
      <c r="A42" s="183" t="s">
        <v>28</v>
      </c>
      <c r="B42" s="184"/>
      <c r="C42" s="184"/>
      <c r="D42" s="185"/>
      <c r="E42" s="43">
        <v>501.92</v>
      </c>
      <c r="F42" s="44" t="s">
        <v>70</v>
      </c>
      <c r="G42" s="47">
        <v>0.79166666666666663</v>
      </c>
    </row>
    <row r="43" spans="1:45" ht="32.25" customHeight="1" thickBot="1" x14ac:dyDescent="0.3">
      <c r="A43" s="186" t="s">
        <v>71</v>
      </c>
      <c r="B43" s="187"/>
      <c r="C43" s="187"/>
      <c r="D43" s="188"/>
      <c r="E43" s="74"/>
      <c r="F43" s="75"/>
      <c r="G43" s="76">
        <v>29.16</v>
      </c>
    </row>
    <row r="44" spans="1:45" ht="32.25" customHeight="1" thickBot="1" x14ac:dyDescent="0.3">
      <c r="A44" s="186" t="s">
        <v>29</v>
      </c>
      <c r="B44" s="187"/>
      <c r="C44" s="187"/>
      <c r="D44" s="188"/>
      <c r="E44" s="74"/>
      <c r="F44" s="75"/>
      <c r="G44" s="76">
        <v>30.26</v>
      </c>
    </row>
    <row r="45" spans="1:45" ht="29.25" customHeight="1" thickBot="1" x14ac:dyDescent="0.3">
      <c r="A45" s="189" t="s">
        <v>30</v>
      </c>
      <c r="B45" s="190"/>
      <c r="C45" s="190"/>
      <c r="D45" s="191"/>
      <c r="E45" s="45">
        <v>242.36</v>
      </c>
      <c r="F45" s="80" t="s">
        <v>73</v>
      </c>
      <c r="G45" s="48">
        <v>0.83333333333333337</v>
      </c>
    </row>
    <row r="46" spans="1:45" ht="34.5" customHeight="1" thickBot="1" x14ac:dyDescent="0.3">
      <c r="A46" s="173" t="s">
        <v>31</v>
      </c>
      <c r="B46" s="174"/>
      <c r="C46" s="174"/>
      <c r="D46" s="175"/>
      <c r="E46" s="46">
        <v>269.7</v>
      </c>
      <c r="F46" s="77" t="s">
        <v>73</v>
      </c>
      <c r="G46" s="60">
        <v>0.79166666666666663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</row>
    <row r="80" spans="39:41" x14ac:dyDescent="0.25">
      <c r="AM80" s="136"/>
      <c r="AN80" s="136"/>
      <c r="AO80" s="136"/>
    </row>
    <row r="81" spans="39:41" x14ac:dyDescent="0.25">
      <c r="AM81" s="136"/>
      <c r="AN81" s="136"/>
      <c r="AO81" s="136"/>
    </row>
    <row r="82" spans="39:41" ht="15.75" customHeight="1" x14ac:dyDescent="0.25">
      <c r="AM82" s="94"/>
      <c r="AN82" s="94"/>
      <c r="AO82" s="82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 OCT 23 </vt:lpstr>
      <vt:lpstr>'05 OCT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2023-10-06T06:44:27Z</dcterms:modified>
</cp:coreProperties>
</file>